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V_Calculation" sheetId="1" state="visible" r:id="rId3"/>
    <sheet name="EV_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<sst xmlns="http://schemas.openxmlformats.org/spreadsheetml/2006/main" count="1322" uniqueCount="136">
  <si>
    <t xml:space="preserve">Settlement Timing Arbitrage Model — Base RTP Breakdown</t>
  </si>
  <si>
    <t xml:space="preserve">Combos</t>
  </si>
  <si>
    <t xml:space="preserve">Probability</t>
  </si>
  <si>
    <t xml:space="preserve">Payouts</t>
  </si>
  <si>
    <t xml:space="preserve">Return</t>
  </si>
  <si>
    <t xml:space="preserve">Suited 3 of a Kind</t>
  </si>
  <si>
    <t xml:space="preserve">Straight Flush</t>
  </si>
  <si>
    <t xml:space="preserve">Three of a Kind</t>
  </si>
  <si>
    <t xml:space="preserve">Flush</t>
  </si>
  <si>
    <t xml:space="preserve">Loss</t>
  </si>
  <si>
    <t xml:space="preserve">Sum combos</t>
  </si>
  <si>
    <t xml:space="preserve">Sum return</t>
  </si>
  <si>
    <t xml:space="preserve">Model Assumptions</t>
  </si>
  <si>
    <t xml:space="preserve">Value</t>
  </si>
  <si>
    <t xml:space="preserve">dealer 4 spades</t>
  </si>
  <si>
    <t xml:space="preserve">2 spades</t>
  </si>
  <si>
    <t xml:space="preserve">2 nonspades</t>
  </si>
  <si>
    <t xml:space="preserve">straightFLUSH</t>
  </si>
  <si>
    <t xml:space="preserve">payout</t>
  </si>
  <si>
    <t xml:space="preserve">fraction result</t>
  </si>
  <si>
    <t xml:space="preserve">for 2 &amp; 6</t>
  </si>
  <si>
    <t xml:space="preserve">for 3,4,5,6,7</t>
  </si>
  <si>
    <t xml:space="preserve">for ALL suits</t>
  </si>
  <si>
    <t xml:space="preserve">non BJ {x1}</t>
  </si>
  <si>
    <t xml:space="preserve">Dealer upcard</t>
  </si>
  <si>
    <t xml:space="preserve">4♠</t>
  </si>
  <si>
    <t xml:space="preserve">Splits allowed</t>
  </si>
  <si>
    <t xml:space="preserve">Yes</t>
  </si>
  <si>
    <t xml:space="preserve">Side bet unit</t>
  </si>
  <si>
    <t xml:space="preserve">flush</t>
  </si>
  <si>
    <t xml:space="preserve">Conditional Combos</t>
  </si>
  <si>
    <t xml:space="preserve">P(Condition)</t>
  </si>
  <si>
    <t xml:space="preserve">Base RTP</t>
  </si>
  <si>
    <t xml:space="preserve">straight</t>
  </si>
  <si>
    <t xml:space="preserve">Conditional RTP</t>
  </si>
  <si>
    <t xml:space="preserve">Edge when active</t>
  </si>
  <si>
    <t xml:space="preserve">2 any</t>
  </si>
  <si>
    <t xml:space="preserve">3 spades</t>
  </si>
  <si>
    <t xml:space="preserve">3 nonspades</t>
  </si>
  <si>
    <t xml:space="preserve">for 3 &amp;5</t>
  </si>
  <si>
    <t xml:space="preserve">3 any</t>
  </si>
  <si>
    <t xml:space="preserve">A spades</t>
  </si>
  <si>
    <t xml:space="preserve">A non-spades</t>
  </si>
  <si>
    <t xml:space="preserve">for A, 7, 8, 9</t>
  </si>
  <si>
    <t xml:space="preserve">10 spades</t>
  </si>
  <si>
    <t xml:space="preserve">10JQK non-spades</t>
  </si>
  <si>
    <t xml:space="preserve">for 10, J, Q, K</t>
  </si>
  <si>
    <t xml:space="preserve">dealer 2 spades</t>
  </si>
  <si>
    <t xml:space="preserve">A nonspades</t>
  </si>
  <si>
    <t xml:space="preserve">for A &amp; 4</t>
  </si>
  <si>
    <t xml:space="preserve">for 2 only</t>
  </si>
  <si>
    <t xml:space="preserve">A any</t>
  </si>
  <si>
    <t xml:space="preserve">for 3 only</t>
  </si>
  <si>
    <t xml:space="preserve">5 spades</t>
  </si>
  <si>
    <t xml:space="preserve">5 non-spades</t>
  </si>
  <si>
    <t xml:space="preserve">for 5, 6, 7, 8, 9</t>
  </si>
  <si>
    <t xml:space="preserve">dealer A spades</t>
  </si>
  <si>
    <t xml:space="preserve">for 2 &amp;3</t>
  </si>
  <si>
    <t xml:space="preserve">for A only</t>
  </si>
  <si>
    <t xml:space="preserve">non-BJ {x213/308}</t>
  </si>
  <si>
    <t xml:space="preserve">4 spades</t>
  </si>
  <si>
    <t xml:space="preserve">4 nonspades</t>
  </si>
  <si>
    <t xml:space="preserve">for 4,5,6,7,8,9</t>
  </si>
  <si>
    <t xml:space="preserve">Ten &amp; jack only</t>
  </si>
  <si>
    <t xml:space="preserve">K spades</t>
  </si>
  <si>
    <t xml:space="preserve">K nonspades</t>
  </si>
  <si>
    <t xml:space="preserve">for K &amp;Q</t>
  </si>
  <si>
    <t xml:space="preserve">K any</t>
  </si>
  <si>
    <t xml:space="preserve">x</t>
  </si>
  <si>
    <t xml:space="preserve">dealer 8 spades</t>
  </si>
  <si>
    <t xml:space="preserve">6 spades</t>
  </si>
  <si>
    <t xml:space="preserve">6 nonspades</t>
  </si>
  <si>
    <t xml:space="preserve">only 6</t>
  </si>
  <si>
    <t xml:space="preserve">for 8 only</t>
  </si>
  <si>
    <t xml:space="preserve">6 ANY</t>
  </si>
  <si>
    <t xml:space="preserve">7 spades</t>
  </si>
  <si>
    <t xml:space="preserve">7 nonspades</t>
  </si>
  <si>
    <t xml:space="preserve">for 7 &amp; 9</t>
  </si>
  <si>
    <t xml:space="preserve">7 ANY</t>
  </si>
  <si>
    <t xml:space="preserve">for 10 only</t>
  </si>
  <si>
    <t xml:space="preserve">10 nonspades</t>
  </si>
  <si>
    <t xml:space="preserve">10JQK ANY</t>
  </si>
  <si>
    <t xml:space="preserve">J spades</t>
  </si>
  <si>
    <t xml:space="preserve">for JKQ </t>
  </si>
  <si>
    <t xml:space="preserve">for A,2,3,4,5</t>
  </si>
  <si>
    <t xml:space="preserve">dealer 9 spades</t>
  </si>
  <si>
    <t xml:space="preserve">7 any</t>
  </si>
  <si>
    <t xml:space="preserve">only 7</t>
  </si>
  <si>
    <t xml:space="preserve">for 9 only</t>
  </si>
  <si>
    <t xml:space="preserve">8 spades</t>
  </si>
  <si>
    <t xml:space="preserve">8 any</t>
  </si>
  <si>
    <t xml:space="preserve">only 8</t>
  </si>
  <si>
    <t xml:space="preserve">8 nonspades</t>
  </si>
  <si>
    <t xml:space="preserve">8 ANY</t>
  </si>
  <si>
    <t xml:space="preserve">for A,2,3,4,5,6</t>
  </si>
  <si>
    <t xml:space="preserve">for J only</t>
  </si>
  <si>
    <t xml:space="preserve">J  nonspades</t>
  </si>
  <si>
    <t xml:space="preserve">Q spades</t>
  </si>
  <si>
    <t xml:space="preserve">for KQ </t>
  </si>
  <si>
    <t xml:space="preserve">dealer 10 spades</t>
  </si>
  <si>
    <t xml:space="preserve">for A,2,3,4,5,6,7</t>
  </si>
  <si>
    <t xml:space="preserve">FOR 10 only</t>
  </si>
  <si>
    <t xml:space="preserve">non BJ {x284/308}</t>
  </si>
  <si>
    <t xml:space="preserve">9 spades</t>
  </si>
  <si>
    <t xml:space="preserve">9 any</t>
  </si>
  <si>
    <t xml:space="preserve">only 9</t>
  </si>
  <si>
    <t xml:space="preserve">9 nonspades</t>
  </si>
  <si>
    <t xml:space="preserve">9 ANY</t>
  </si>
  <si>
    <t xml:space="preserve">only Q</t>
  </si>
  <si>
    <t xml:space="preserve">Q  nonspades</t>
  </si>
  <si>
    <t xml:space="preserve">only J</t>
  </si>
  <si>
    <t xml:space="preserve">for K only</t>
  </si>
  <si>
    <t xml:space="preserve">dealer J spades</t>
  </si>
  <si>
    <t xml:space="preserve">for A,2,3,4,5,6,7,8</t>
  </si>
  <si>
    <t xml:space="preserve">only 10 &amp; Q</t>
  </si>
  <si>
    <t xml:space="preserve">only K</t>
  </si>
  <si>
    <t xml:space="preserve">K  nonspades</t>
  </si>
  <si>
    <t xml:space="preserve">dealer Q spades</t>
  </si>
  <si>
    <t xml:space="preserve">for 2 thru 9</t>
  </si>
  <si>
    <t xml:space="preserve">for Q only</t>
  </si>
  <si>
    <t xml:space="preserve">only 10</t>
  </si>
  <si>
    <t xml:space="preserve">for JK</t>
  </si>
  <si>
    <t xml:space="preserve">J nonspades</t>
  </si>
  <si>
    <t xml:space="preserve">A  nonspades</t>
  </si>
  <si>
    <t xml:space="preserve">dealer K spades</t>
  </si>
  <si>
    <t xml:space="preserve">only A</t>
  </si>
  <si>
    <t xml:space="preserve">Q nonspades</t>
  </si>
  <si>
    <t xml:space="preserve">JQK non-spades</t>
  </si>
  <si>
    <t xml:space="preserve">suited 3oAK</t>
  </si>
  <si>
    <t xml:space="preserve">for 10JKQ</t>
  </si>
  <si>
    <t xml:space="preserve">for FACE/10only</t>
  </si>
  <si>
    <t xml:space="preserve">ss</t>
  </si>
  <si>
    <t xml:space="preserve">JQK any</t>
  </si>
  <si>
    <t xml:space="preserve">three of a Kind</t>
  </si>
  <si>
    <t xml:space="preserve">ii</t>
  </si>
  <si>
    <t xml:space="preserve">FLUSH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</si>
</sst>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0.00%"/>
    <numFmt numFmtId="167" formatCode="0\x"/>
    <numFmt numFmtId="168" formatCode="\$#,##0_);[RED]&quot;($&quot;#,##0\)"/>
    <numFmt numFmtId="169" formatCode="#,##0.0000000"/>
    <numFmt numFmtId="170" formatCode="0.00000%"/>
  </numFmts>
  <fonts count="1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293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theme="1"/>
      <name val="Arial"/>
      <family val="0"/>
      <charset val="1"/>
    </font>
    <font>
      <sz val="10"/>
      <color rgb="FF1F2933"/>
      <name val="Arial"/>
      <family val="0"/>
      <charset val="1"/>
    </font>
    <font>
      <b val="true"/>
      <sz val="11"/>
      <color rgb="FF1F2933"/>
      <name val="Arial"/>
      <family val="0"/>
      <charset val="1"/>
    </font>
    <font>
      <sz val="10"/>
      <color theme="1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1F2933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1F2933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2933"/>
        <bgColor rgb="FF333300"/>
      </patternFill>
    </fill>
    <fill>
      <patternFill patternType="solid">
        <fgColor rgb="FFF2F2F2"/>
        <bgColor rgb="FFFFFFFF"/>
      </patternFill>
    </fill>
    <fill>
      <patternFill patternType="solid">
        <fgColor rgb="FFC9A35C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2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9A35C"/>
      <rgbColor rgb="FF003366"/>
      <rgbColor rgb="FF339966"/>
      <rgbColor rgb="FF003300"/>
      <rgbColor rgb="FF333300"/>
      <rgbColor rgb="FF993300"/>
      <rgbColor rgb="FF993366"/>
      <rgbColor rgb="FF333399"/>
      <rgbColor rgb="FF1F29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ColWidth="12.66796875" defaultRowHeight="15.75" zeroHeight="false" outlineLevelRow="0" outlineLevelCol="0"/>
  <cols>
    <col collapsed="false" customWidth="true" hidden="false" outlineLevel="0" max="1" min="1" style="0" width="20"/>
    <col collapsed="false" customWidth="true" hidden="false" outlineLevel="0" max="6" min="2" style="0" width="14"/>
  </cols>
  <sheetData>
    <row r="1" customFormat="false" ht="12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2.75" hidden="false" customHeight="true" outlineLevel="0" collapsed="false"/>
    <row r="3" customFormat="false" ht="12.75" hidden="false" customHeight="true" outlineLevel="0" collapsed="false">
      <c r="B3" s="2" t="s">
        <v>1</v>
      </c>
      <c r="C3" s="2" t="s">
        <v>2</v>
      </c>
      <c r="D3" s="3"/>
      <c r="E3" s="2" t="s">
        <v>3</v>
      </c>
      <c r="F3" s="2" t="s">
        <v>4</v>
      </c>
    </row>
    <row r="4" customFormat="false" ht="12.75" hidden="false" customHeight="true" outlineLevel="0" collapsed="false">
      <c r="A4" s="4" t="s">
        <v>5</v>
      </c>
      <c r="B4" s="5" t="n">
        <v>1040</v>
      </c>
      <c r="C4" s="6" t="n">
        <f aca="false">B4/$B$10</f>
        <v>0.000207447360232341</v>
      </c>
      <c r="D4" s="4"/>
      <c r="E4" s="7" t="n">
        <v>101</v>
      </c>
      <c r="F4" s="6" t="n">
        <f aca="false">C4*E4</f>
        <v>0.0209521833834664</v>
      </c>
    </row>
    <row r="5" customFormat="false" ht="12.75" hidden="false" customHeight="true" outlineLevel="0" collapsed="false">
      <c r="A5" s="4" t="s">
        <v>6</v>
      </c>
      <c r="B5" s="5" t="n">
        <v>10368</v>
      </c>
      <c r="C5" s="6" t="n">
        <f aca="false">B5/$B$10</f>
        <v>0.00206809060662395</v>
      </c>
      <c r="D5" s="4"/>
      <c r="E5" s="7" t="n">
        <v>41</v>
      </c>
      <c r="F5" s="6" t="n">
        <f aca="false">C5*E5</f>
        <v>0.0847917148715821</v>
      </c>
    </row>
    <row r="6" customFormat="false" ht="12.75" hidden="false" customHeight="true" outlineLevel="0" collapsed="false">
      <c r="A6" s="4" t="s">
        <v>7</v>
      </c>
      <c r="B6" s="5" t="n">
        <v>25272</v>
      </c>
      <c r="C6" s="6" t="n">
        <f aca="false">B6/$B$10</f>
        <v>0.00504097085364589</v>
      </c>
      <c r="D6" s="4"/>
      <c r="E6" s="7" t="n">
        <v>31</v>
      </c>
      <c r="F6" s="6" t="n">
        <f aca="false">C6*E6</f>
        <v>0.156270096463023</v>
      </c>
    </row>
    <row r="7" customFormat="false" ht="12.75" hidden="false" customHeight="true" outlineLevel="0" collapsed="false">
      <c r="A7" s="4" t="s">
        <v>6</v>
      </c>
      <c r="B7" s="5" t="n">
        <v>155520</v>
      </c>
      <c r="C7" s="6" t="n">
        <f aca="false">B7/$B$10</f>
        <v>0.0310213590993593</v>
      </c>
      <c r="D7" s="4"/>
      <c r="E7" s="7" t="n">
        <v>11</v>
      </c>
      <c r="F7" s="6" t="n">
        <f aca="false">C7*E7</f>
        <v>0.341234950092952</v>
      </c>
    </row>
    <row r="8" customFormat="false" ht="12.75" hidden="false" customHeight="true" outlineLevel="0" collapsed="false">
      <c r="A8" s="4" t="s">
        <v>8</v>
      </c>
      <c r="B8" s="5" t="n">
        <v>292896</v>
      </c>
      <c r="C8" s="6" t="n">
        <f aca="false">B8/$B$10</f>
        <v>0.0584235596371267</v>
      </c>
      <c r="D8" s="4"/>
      <c r="E8" s="7" t="n">
        <v>6</v>
      </c>
      <c r="F8" s="6" t="n">
        <f aca="false">C8*E8</f>
        <v>0.35054135782276</v>
      </c>
    </row>
    <row r="9" customFormat="false" ht="12.75" hidden="false" customHeight="true" outlineLevel="0" collapsed="false">
      <c r="A9" s="4" t="s">
        <v>9</v>
      </c>
      <c r="B9" s="5" t="n">
        <v>4528224</v>
      </c>
      <c r="C9" s="6" t="n">
        <f aca="false">B9/$B$10</f>
        <v>0.903238572443012</v>
      </c>
      <c r="D9" s="4"/>
      <c r="E9" s="7" t="n">
        <v>0</v>
      </c>
      <c r="F9" s="6" t="n">
        <f aca="false">C9*E9</f>
        <v>0</v>
      </c>
    </row>
    <row r="10" customFormat="false" ht="12.75" hidden="false" customHeight="true" outlineLevel="0" collapsed="false">
      <c r="A10" s="8" t="s">
        <v>10</v>
      </c>
      <c r="B10" s="9" t="n">
        <f aca="false">SUM(B4:B9)</f>
        <v>5013320</v>
      </c>
      <c r="C10" s="8"/>
      <c r="D10" s="8"/>
      <c r="E10" s="10" t="s">
        <v>11</v>
      </c>
      <c r="F10" s="11" t="n">
        <f aca="false">SUM(F4:F9)</f>
        <v>0.953790302633784</v>
      </c>
    </row>
    <row r="11" customFormat="false" ht="12.75" hidden="false" customHeight="true" outlineLevel="0" collapsed="false">
      <c r="A11" s="12" t="s">
        <v>10</v>
      </c>
      <c r="B11" s="13" t="n">
        <f aca="false">SUM(B2:B7)</f>
        <v>192200</v>
      </c>
      <c r="E11" s="14" t="s">
        <v>11</v>
      </c>
      <c r="F11" s="15" t="n">
        <f aca="false">SUM(F2:F7)</f>
        <v>0.603248944811023</v>
      </c>
    </row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44"/>
  <sheetViews>
    <sheetView showFormulas="false" showGridLines="false" showRowColHeaders="true" showZeros="true" rightToLeft="false" tabSelected="false" showOutlineSymbols="true" defaultGridColor="true" view="normal" topLeftCell="A310" colorId="64" zoomScale="100" zoomScaleNormal="100" zoomScalePageLayoutView="100" workbookViewId="0">
      <pane xSplit="4" ySplit="1" topLeftCell="E2" activePane="bottomRight" state="frozen"/>
      <selection pane="topLeft" activeCell="A310" activeCellId="0" sqref="A310"/>
      <selection pane="topRight" activeCell="E310" activeCellId="0" sqref="E310"/>
      <selection pane="bottomLeft" activeCell="A2" activeCellId="0" sqref="A2"/>
      <selection pane="bottomRight" activeCell="B2" activeCellId="0" sqref="B2"/>
    </sheetView>
  </sheetViews>
  <sheetFormatPr defaultColWidth="12.66796875" defaultRowHeight="15.7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4" min="3" style="0" width="4"/>
    <col collapsed="false" customWidth="true" hidden="false" outlineLevel="0" max="7" min="5" style="0" width="16"/>
    <col collapsed="false" customWidth="true" hidden="false" outlineLevel="0" max="8" min="8" style="0" width="14"/>
    <col collapsed="false" customWidth="true" hidden="false" outlineLevel="0" max="9" min="9" style="0" width="9"/>
    <col collapsed="false" customWidth="true" hidden="false" outlineLevel="0" max="13" min="10" style="0" width="13"/>
    <col collapsed="false" customWidth="true" hidden="false" outlineLevel="0" max="14" min="14" style="0" width="16"/>
  </cols>
  <sheetData>
    <row r="1" customFormat="false" ht="12.75" hidden="false" customHeight="true" outlineLevel="0" collapsed="false">
      <c r="A1" s="16" t="s">
        <v>12</v>
      </c>
      <c r="B1" s="17" t="s">
        <v>13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9" t="s">
        <v>19</v>
      </c>
      <c r="K1" s="19" t="s">
        <v>20</v>
      </c>
      <c r="L1" s="19" t="s">
        <v>21</v>
      </c>
      <c r="M1" s="19" t="s">
        <v>22</v>
      </c>
      <c r="N1" s="19" t="s">
        <v>23</v>
      </c>
    </row>
    <row r="2" customFormat="false" ht="12.75" hidden="false" customHeight="true" outlineLevel="0" collapsed="false">
      <c r="A2" s="20" t="s">
        <v>24</v>
      </c>
      <c r="B2" s="4" t="s">
        <v>25</v>
      </c>
      <c r="C2" s="3"/>
      <c r="E2" s="21" t="n">
        <v>6</v>
      </c>
      <c r="F2" s="21" t="n">
        <v>6</v>
      </c>
      <c r="G2" s="21" t="n">
        <v>18</v>
      </c>
      <c r="H2" s="21" t="n">
        <v>6</v>
      </c>
      <c r="I2" s="21" t="n">
        <v>40</v>
      </c>
      <c r="J2" s="22" t="n">
        <f aca="false">E2*F2*G2*H2*I2</f>
        <v>155520</v>
      </c>
      <c r="K2" s="22" t="n">
        <f aca="false">J2*2</f>
        <v>311040</v>
      </c>
      <c r="L2" s="22" t="n">
        <f aca="false">K2*5</f>
        <v>1555200</v>
      </c>
      <c r="M2" s="22" t="n">
        <f aca="false">L2*4</f>
        <v>6220800</v>
      </c>
      <c r="N2" s="23" t="n">
        <f aca="false">M2</f>
        <v>6220800</v>
      </c>
    </row>
    <row r="3" customFormat="false" ht="12.75" hidden="false" customHeight="true" outlineLevel="0" collapsed="false">
      <c r="A3" s="20" t="s">
        <v>26</v>
      </c>
      <c r="B3" s="4" t="s">
        <v>27</v>
      </c>
      <c r="C3" s="3"/>
      <c r="E3" s="21" t="n">
        <v>312</v>
      </c>
      <c r="F3" s="21" t="n">
        <v>311</v>
      </c>
      <c r="G3" s="21" t="n">
        <v>310</v>
      </c>
      <c r="H3" s="21" t="n">
        <v>309</v>
      </c>
      <c r="I3" s="21" t="n">
        <v>1</v>
      </c>
      <c r="J3" s="22" t="n">
        <f aca="false">E3*F3*G3*H3*I3</f>
        <v>9294695280</v>
      </c>
      <c r="K3" s="13"/>
      <c r="L3" s="13"/>
      <c r="M3" s="13"/>
      <c r="N3" s="13"/>
    </row>
    <row r="4" customFormat="false" ht="15.75" hidden="false" customHeight="true" outlineLevel="0" collapsed="false">
      <c r="A4" s="20" t="s">
        <v>28</v>
      </c>
      <c r="B4" s="24" t="n">
        <v>1</v>
      </c>
      <c r="J4" s="13"/>
      <c r="K4" s="13"/>
      <c r="L4" s="13"/>
      <c r="M4" s="13"/>
      <c r="N4" s="13"/>
    </row>
    <row r="5" customFormat="false" ht="12.75" hidden="false" customHeight="true" outlineLevel="0" collapsed="false">
      <c r="E5" s="18" t="s">
        <v>14</v>
      </c>
      <c r="F5" s="18" t="s">
        <v>15</v>
      </c>
      <c r="G5" s="18" t="s">
        <v>16</v>
      </c>
      <c r="H5" s="18" t="s">
        <v>29</v>
      </c>
      <c r="I5" s="18" t="s">
        <v>18</v>
      </c>
      <c r="J5" s="19" t="s">
        <v>19</v>
      </c>
      <c r="K5" s="19" t="s">
        <v>20</v>
      </c>
      <c r="L5" s="19" t="s">
        <v>21</v>
      </c>
      <c r="M5" s="19" t="s">
        <v>22</v>
      </c>
      <c r="N5" s="19" t="s">
        <v>23</v>
      </c>
    </row>
    <row r="6" customFormat="false" ht="12.75" hidden="false" customHeight="true" outlineLevel="0" collapsed="false">
      <c r="A6" s="16" t="s">
        <v>30</v>
      </c>
      <c r="B6" s="25" t="n">
        <f aca="false">SUM(N1:N2425)</f>
        <v>823511523.74026</v>
      </c>
      <c r="E6" s="21" t="n">
        <v>6</v>
      </c>
      <c r="F6" s="21" t="n">
        <v>6</v>
      </c>
      <c r="G6" s="21" t="n">
        <v>18</v>
      </c>
      <c r="H6" s="21" t="n">
        <f aca="false">78-2-6</f>
        <v>70</v>
      </c>
      <c r="I6" s="21" t="n">
        <v>5</v>
      </c>
      <c r="J6" s="22" t="n">
        <f aca="false">E6*F6*G6*H6*I6</f>
        <v>226800</v>
      </c>
      <c r="K6" s="22" t="n">
        <f aca="false">J6*2</f>
        <v>453600</v>
      </c>
      <c r="L6" s="22" t="n">
        <f aca="false">K6*5</f>
        <v>2268000</v>
      </c>
      <c r="M6" s="22" t="n">
        <f aca="false">L6*4</f>
        <v>9072000</v>
      </c>
      <c r="N6" s="23" t="n">
        <f aca="false">M6</f>
        <v>9072000</v>
      </c>
    </row>
    <row r="7" customFormat="false" ht="12.75" hidden="false" customHeight="true" outlineLevel="0" collapsed="false">
      <c r="A7" s="20" t="s">
        <v>31</v>
      </c>
      <c r="B7" s="26" t="n">
        <f aca="false">B6/J247</f>
        <v>0.0886001637420285</v>
      </c>
      <c r="E7" s="21" t="n">
        <v>312</v>
      </c>
      <c r="F7" s="21" t="n">
        <v>311</v>
      </c>
      <c r="G7" s="21" t="n">
        <v>310</v>
      </c>
      <c r="H7" s="21" t="n">
        <v>309</v>
      </c>
      <c r="I7" s="21" t="n">
        <v>1</v>
      </c>
      <c r="J7" s="22" t="n">
        <f aca="false">E7*F7*G7*H7*I7</f>
        <v>9294695280</v>
      </c>
      <c r="K7" s="13"/>
      <c r="L7" s="13"/>
      <c r="M7" s="13"/>
      <c r="N7" s="13"/>
    </row>
    <row r="8" customFormat="false" ht="12.75" hidden="false" customHeight="true" outlineLevel="0" collapsed="false">
      <c r="J8" s="13"/>
      <c r="K8" s="13"/>
      <c r="L8" s="13"/>
      <c r="M8" s="13"/>
      <c r="N8" s="13"/>
    </row>
    <row r="9" customFormat="false" ht="12.75" hidden="false" customHeight="true" outlineLevel="0" collapsed="false">
      <c r="A9" s="27" t="s">
        <v>32</v>
      </c>
      <c r="B9" s="28" t="n">
        <f aca="false">EV_Calculation!F10</f>
        <v>0.953790302633784</v>
      </c>
      <c r="E9" s="18" t="s">
        <v>14</v>
      </c>
      <c r="F9" s="18" t="s">
        <v>15</v>
      </c>
      <c r="G9" s="18" t="s">
        <v>16</v>
      </c>
      <c r="H9" s="18" t="s">
        <v>33</v>
      </c>
      <c r="I9" s="18" t="s">
        <v>18</v>
      </c>
      <c r="J9" s="19" t="s">
        <v>19</v>
      </c>
      <c r="K9" s="19" t="s">
        <v>20</v>
      </c>
      <c r="L9" s="19" t="s">
        <v>21</v>
      </c>
      <c r="M9" s="19" t="s">
        <v>22</v>
      </c>
      <c r="N9" s="19" t="s">
        <v>23</v>
      </c>
    </row>
    <row r="10" customFormat="false" ht="12.75" hidden="false" customHeight="true" outlineLevel="0" collapsed="false">
      <c r="A10" s="27" t="s">
        <v>34</v>
      </c>
      <c r="B10" s="28" t="n">
        <f aca="false">B9+B7</f>
        <v>1.04239046637581</v>
      </c>
      <c r="E10" s="21" t="n">
        <v>6</v>
      </c>
      <c r="F10" s="21" t="n">
        <v>6</v>
      </c>
      <c r="G10" s="21" t="n">
        <v>18</v>
      </c>
      <c r="H10" s="21" t="n">
        <f aca="false">6*4-6</f>
        <v>18</v>
      </c>
      <c r="I10" s="21" t="n">
        <v>10</v>
      </c>
      <c r="J10" s="22" t="n">
        <f aca="false">E10*F10*G10*H10*I10</f>
        <v>116640</v>
      </c>
      <c r="K10" s="22" t="n">
        <f aca="false">J10*2</f>
        <v>233280</v>
      </c>
      <c r="L10" s="22" t="n">
        <f aca="false">K10*5</f>
        <v>1166400</v>
      </c>
      <c r="M10" s="22" t="n">
        <f aca="false">L10*4</f>
        <v>4665600</v>
      </c>
      <c r="N10" s="23" t="n">
        <f aca="false">M10</f>
        <v>4665600</v>
      </c>
    </row>
    <row r="11" customFormat="false" ht="12.75" hidden="false" customHeight="true" outlineLevel="0" collapsed="false">
      <c r="A11" s="27" t="s">
        <v>35</v>
      </c>
      <c r="B11" s="28" t="n">
        <v>0.0424</v>
      </c>
      <c r="E11" s="21" t="n">
        <v>312</v>
      </c>
      <c r="F11" s="21" t="n">
        <v>311</v>
      </c>
      <c r="G11" s="21" t="n">
        <v>310</v>
      </c>
      <c r="H11" s="21" t="n">
        <v>309</v>
      </c>
      <c r="I11" s="21" t="n">
        <v>1</v>
      </c>
      <c r="J11" s="22" t="n">
        <f aca="false">E11*F11*G11*H11*I11</f>
        <v>9294695280</v>
      </c>
      <c r="K11" s="13"/>
      <c r="L11" s="13"/>
      <c r="M11" s="13"/>
      <c r="N11" s="13"/>
    </row>
    <row r="12" customFormat="false" ht="12.75" hidden="false" customHeight="true" outlineLevel="0" collapsed="false">
      <c r="J12" s="13"/>
      <c r="K12" s="13"/>
      <c r="L12" s="13"/>
      <c r="M12" s="13"/>
      <c r="N12" s="13"/>
    </row>
    <row r="13" customFormat="false" ht="12.75" hidden="false" customHeight="true" outlineLevel="0" collapsed="false">
      <c r="E13" s="18" t="s">
        <v>14</v>
      </c>
      <c r="F13" s="18" t="s">
        <v>16</v>
      </c>
      <c r="G13" s="18" t="s">
        <v>36</v>
      </c>
      <c r="H13" s="18" t="s">
        <v>33</v>
      </c>
      <c r="I13" s="18" t="s">
        <v>18</v>
      </c>
      <c r="J13" s="19" t="s">
        <v>19</v>
      </c>
      <c r="K13" s="19" t="s">
        <v>20</v>
      </c>
      <c r="L13" s="19" t="s">
        <v>21</v>
      </c>
      <c r="M13" s="19" t="s">
        <v>22</v>
      </c>
      <c r="N13" s="19" t="s">
        <v>23</v>
      </c>
    </row>
    <row r="14" customFormat="false" ht="12.75" hidden="false" customHeight="true" outlineLevel="0" collapsed="false">
      <c r="E14" s="21" t="n">
        <v>6</v>
      </c>
      <c r="F14" s="21" t="n">
        <f aca="false">6*4-F10</f>
        <v>18</v>
      </c>
      <c r="G14" s="21" t="n">
        <f aca="false">6*4-1</f>
        <v>23</v>
      </c>
      <c r="H14" s="21" t="n">
        <f aca="false">4*6</f>
        <v>24</v>
      </c>
      <c r="I14" s="21" t="n">
        <v>10</v>
      </c>
      <c r="J14" s="22" t="n">
        <f aca="false">E14*F14*G14*H14*I14</f>
        <v>596160</v>
      </c>
      <c r="K14" s="22" t="n">
        <f aca="false">J14*2</f>
        <v>1192320</v>
      </c>
      <c r="L14" s="22" t="n">
        <f aca="false">K14*5</f>
        <v>5961600</v>
      </c>
      <c r="M14" s="22" t="n">
        <f aca="false">L14*4</f>
        <v>23846400</v>
      </c>
      <c r="N14" s="23" t="n">
        <f aca="false">M14</f>
        <v>23846400</v>
      </c>
    </row>
    <row r="15" customFormat="false" ht="12.75" hidden="false" customHeight="true" outlineLevel="0" collapsed="false">
      <c r="A15" s="13"/>
      <c r="E15" s="21" t="n">
        <v>312</v>
      </c>
      <c r="F15" s="21" t="n">
        <v>311</v>
      </c>
      <c r="G15" s="21" t="n">
        <v>310</v>
      </c>
      <c r="H15" s="21" t="n">
        <v>309</v>
      </c>
      <c r="I15" s="21" t="n">
        <v>1</v>
      </c>
      <c r="J15" s="22" t="n">
        <f aca="false">E15*F15*G15*H15*I15</f>
        <v>9294695280</v>
      </c>
      <c r="K15" s="13"/>
      <c r="L15" s="13"/>
      <c r="M15" s="13"/>
      <c r="N15" s="13"/>
    </row>
    <row r="16" customFormat="false" ht="12.75" hidden="false" customHeight="true" outlineLevel="0" collapsed="false">
      <c r="A16" s="29"/>
      <c r="J16" s="13"/>
      <c r="K16" s="13"/>
      <c r="L16" s="13"/>
      <c r="M16" s="13"/>
      <c r="N16" s="13"/>
    </row>
    <row r="17" customFormat="false" ht="12.75" hidden="false" customHeight="true" outlineLevel="0" collapsed="false">
      <c r="E17" s="18" t="s">
        <v>14</v>
      </c>
      <c r="F17" s="18" t="s">
        <v>37</v>
      </c>
      <c r="G17" s="18" t="s">
        <v>38</v>
      </c>
      <c r="H17" s="18" t="s">
        <v>17</v>
      </c>
      <c r="I17" s="18" t="s">
        <v>18</v>
      </c>
      <c r="J17" s="19" t="s">
        <v>19</v>
      </c>
      <c r="K17" s="19" t="s">
        <v>39</v>
      </c>
      <c r="L17" s="19" t="s">
        <v>21</v>
      </c>
      <c r="M17" s="19" t="s">
        <v>22</v>
      </c>
      <c r="N17" s="19" t="s">
        <v>23</v>
      </c>
    </row>
    <row r="18" customFormat="false" ht="12.75" hidden="false" customHeight="true" outlineLevel="0" collapsed="false">
      <c r="E18" s="21" t="n">
        <v>6</v>
      </c>
      <c r="F18" s="21" t="n">
        <v>6</v>
      </c>
      <c r="G18" s="21" t="n">
        <v>18</v>
      </c>
      <c r="H18" s="21" t="n">
        <f aca="false">6*2</f>
        <v>12</v>
      </c>
      <c r="I18" s="21" t="n">
        <v>40</v>
      </c>
      <c r="J18" s="22" t="n">
        <f aca="false">E18*F18*G18*H18*I18</f>
        <v>311040</v>
      </c>
      <c r="K18" s="22" t="n">
        <f aca="false">J18*2</f>
        <v>622080</v>
      </c>
      <c r="L18" s="22" t="n">
        <f aca="false">K18*5</f>
        <v>3110400</v>
      </c>
      <c r="M18" s="22" t="n">
        <f aca="false">L18*4</f>
        <v>12441600</v>
      </c>
      <c r="N18" s="23" t="n">
        <f aca="false">M18</f>
        <v>12441600</v>
      </c>
    </row>
    <row r="19" customFormat="false" ht="12.75" hidden="false" customHeight="true" outlineLevel="0" collapsed="false">
      <c r="A19" s="3"/>
      <c r="E19" s="21" t="n">
        <v>312</v>
      </c>
      <c r="F19" s="21" t="n">
        <v>311</v>
      </c>
      <c r="G19" s="21" t="n">
        <v>310</v>
      </c>
      <c r="H19" s="21" t="n">
        <v>309</v>
      </c>
      <c r="I19" s="21" t="n">
        <v>1</v>
      </c>
      <c r="J19" s="22" t="n">
        <f aca="false">E19*F19*G19*H19*I19</f>
        <v>9294695280</v>
      </c>
      <c r="K19" s="13"/>
      <c r="L19" s="13"/>
      <c r="M19" s="13"/>
      <c r="N19" s="13"/>
    </row>
    <row r="20" customFormat="false" ht="12.75" hidden="false" customHeight="true" outlineLevel="0" collapsed="false">
      <c r="A20" s="15"/>
      <c r="J20" s="13"/>
      <c r="K20" s="13"/>
      <c r="L20" s="13"/>
      <c r="M20" s="13"/>
      <c r="N20" s="13"/>
    </row>
    <row r="21" customFormat="false" ht="12.75" hidden="false" customHeight="true" outlineLevel="0" collapsed="false">
      <c r="E21" s="18" t="s">
        <v>14</v>
      </c>
      <c r="F21" s="18" t="s">
        <v>37</v>
      </c>
      <c r="G21" s="18" t="s">
        <v>38</v>
      </c>
      <c r="H21" s="18" t="s">
        <v>29</v>
      </c>
      <c r="I21" s="18" t="s">
        <v>18</v>
      </c>
      <c r="J21" s="19" t="s">
        <v>19</v>
      </c>
      <c r="K21" s="19" t="s">
        <v>39</v>
      </c>
      <c r="L21" s="19" t="s">
        <v>21</v>
      </c>
      <c r="M21" s="19" t="s">
        <v>22</v>
      </c>
      <c r="N21" s="19" t="s">
        <v>23</v>
      </c>
    </row>
    <row r="22" customFormat="false" ht="12.75" hidden="false" customHeight="true" outlineLevel="0" collapsed="false">
      <c r="A22" s="30"/>
      <c r="E22" s="21" t="n">
        <v>6</v>
      </c>
      <c r="F22" s="21" t="n">
        <v>6</v>
      </c>
      <c r="G22" s="21" t="n">
        <v>18</v>
      </c>
      <c r="H22" s="21" t="n">
        <f aca="false">78-2-H18</f>
        <v>64</v>
      </c>
      <c r="I22" s="21" t="n">
        <v>5</v>
      </c>
      <c r="J22" s="22" t="n">
        <f aca="false">E22*F22*G22*H22*I22</f>
        <v>207360</v>
      </c>
      <c r="K22" s="22" t="n">
        <f aca="false">J22*2</f>
        <v>414720</v>
      </c>
      <c r="L22" s="22" t="n">
        <f aca="false">K22*5</f>
        <v>2073600</v>
      </c>
      <c r="M22" s="22" t="n">
        <f aca="false">L22*4</f>
        <v>8294400</v>
      </c>
      <c r="N22" s="23" t="n">
        <f aca="false">M22</f>
        <v>8294400</v>
      </c>
    </row>
    <row r="23" customFormat="false" ht="12.75" hidden="false" customHeight="true" outlineLevel="0" collapsed="false">
      <c r="E23" s="21" t="n">
        <v>312</v>
      </c>
      <c r="F23" s="21" t="n">
        <v>311</v>
      </c>
      <c r="G23" s="21" t="n">
        <v>310</v>
      </c>
      <c r="H23" s="21" t="n">
        <v>309</v>
      </c>
      <c r="I23" s="21" t="n">
        <v>1</v>
      </c>
      <c r="J23" s="22" t="n">
        <f aca="false">E23*F23*G23*H23*I23</f>
        <v>9294695280</v>
      </c>
      <c r="K23" s="13"/>
      <c r="L23" s="13"/>
      <c r="M23" s="13"/>
      <c r="N23" s="13"/>
    </row>
    <row r="24" customFormat="false" ht="12.75" hidden="false" customHeight="true" outlineLevel="0" collapsed="false">
      <c r="J24" s="13"/>
      <c r="K24" s="13"/>
      <c r="L24" s="13"/>
      <c r="M24" s="13"/>
      <c r="N24" s="13"/>
    </row>
    <row r="25" customFormat="false" ht="12.75" hidden="false" customHeight="true" outlineLevel="0" collapsed="false">
      <c r="E25" s="18" t="s">
        <v>14</v>
      </c>
      <c r="F25" s="18" t="s">
        <v>37</v>
      </c>
      <c r="G25" s="18" t="s">
        <v>38</v>
      </c>
      <c r="H25" s="18" t="s">
        <v>33</v>
      </c>
      <c r="I25" s="18" t="s">
        <v>18</v>
      </c>
      <c r="J25" s="19" t="s">
        <v>19</v>
      </c>
      <c r="K25" s="19" t="s">
        <v>39</v>
      </c>
      <c r="L25" s="19" t="s">
        <v>21</v>
      </c>
      <c r="M25" s="19" t="s">
        <v>22</v>
      </c>
      <c r="N25" s="19" t="s">
        <v>23</v>
      </c>
    </row>
    <row r="26" customFormat="false" ht="12.75" hidden="false" customHeight="true" outlineLevel="0" collapsed="false">
      <c r="E26" s="21" t="n">
        <v>6</v>
      </c>
      <c r="F26" s="21" t="n">
        <v>6</v>
      </c>
      <c r="G26" s="21" t="n">
        <v>18</v>
      </c>
      <c r="H26" s="21" t="n">
        <f aca="false">6*4*2-H18</f>
        <v>36</v>
      </c>
      <c r="I26" s="21" t="n">
        <v>10</v>
      </c>
      <c r="J26" s="22" t="n">
        <f aca="false">E26*F26*G26*H26*I26</f>
        <v>233280</v>
      </c>
      <c r="K26" s="22" t="n">
        <f aca="false">J26*2</f>
        <v>466560</v>
      </c>
      <c r="L26" s="22" t="n">
        <f aca="false">K26*5</f>
        <v>2332800</v>
      </c>
      <c r="M26" s="22" t="n">
        <f aca="false">L26*4</f>
        <v>9331200</v>
      </c>
      <c r="N26" s="23" t="n">
        <f aca="false">M26</f>
        <v>9331200</v>
      </c>
    </row>
    <row r="27" customFormat="false" ht="12.75" hidden="false" customHeight="true" outlineLevel="0" collapsed="false">
      <c r="E27" s="21" t="n">
        <v>312</v>
      </c>
      <c r="F27" s="21" t="n">
        <v>311</v>
      </c>
      <c r="G27" s="21" t="n">
        <v>310</v>
      </c>
      <c r="H27" s="21" t="n">
        <v>309</v>
      </c>
      <c r="I27" s="21" t="n">
        <v>1</v>
      </c>
      <c r="J27" s="22" t="n">
        <f aca="false">E27*F27*G27*H27*I27</f>
        <v>9294695280</v>
      </c>
      <c r="K27" s="13"/>
      <c r="L27" s="13"/>
      <c r="M27" s="13"/>
      <c r="N27" s="13"/>
    </row>
    <row r="28" customFormat="false" ht="12.75" hidden="false" customHeight="true" outlineLevel="0" collapsed="false">
      <c r="J28" s="13"/>
      <c r="K28" s="13"/>
      <c r="L28" s="13"/>
      <c r="M28" s="13"/>
      <c r="N28" s="13"/>
    </row>
    <row r="29" customFormat="false" ht="12.75" hidden="false" customHeight="true" outlineLevel="0" collapsed="false">
      <c r="E29" s="18" t="s">
        <v>14</v>
      </c>
      <c r="F29" s="18" t="s">
        <v>38</v>
      </c>
      <c r="G29" s="18" t="s">
        <v>40</v>
      </c>
      <c r="H29" s="18" t="s">
        <v>33</v>
      </c>
      <c r="I29" s="18" t="s">
        <v>18</v>
      </c>
      <c r="J29" s="19" t="s">
        <v>19</v>
      </c>
      <c r="K29" s="19" t="s">
        <v>39</v>
      </c>
      <c r="L29" s="19" t="s">
        <v>21</v>
      </c>
      <c r="M29" s="19" t="s">
        <v>22</v>
      </c>
      <c r="N29" s="19" t="s">
        <v>23</v>
      </c>
    </row>
    <row r="30" customFormat="false" ht="12.75" hidden="false" customHeight="true" outlineLevel="0" collapsed="false">
      <c r="E30" s="21" t="n">
        <v>6</v>
      </c>
      <c r="F30" s="21" t="n">
        <f aca="false">6*4-F26</f>
        <v>18</v>
      </c>
      <c r="G30" s="21" t="n">
        <f aca="false">6*4-1</f>
        <v>23</v>
      </c>
      <c r="H30" s="21" t="n">
        <f aca="false">8*6</f>
        <v>48</v>
      </c>
      <c r="I30" s="21" t="n">
        <v>10</v>
      </c>
      <c r="J30" s="22" t="n">
        <f aca="false">E30*F30*G30*H30*I30</f>
        <v>1192320</v>
      </c>
      <c r="K30" s="22" t="n">
        <f aca="false">J30*2</f>
        <v>2384640</v>
      </c>
      <c r="L30" s="22" t="n">
        <f aca="false">K30*5</f>
        <v>11923200</v>
      </c>
      <c r="M30" s="22" t="n">
        <f aca="false">L30*4</f>
        <v>47692800</v>
      </c>
      <c r="N30" s="23" t="n">
        <f aca="false">M30</f>
        <v>47692800</v>
      </c>
    </row>
    <row r="31" customFormat="false" ht="12.75" hidden="false" customHeight="true" outlineLevel="0" collapsed="false">
      <c r="E31" s="21" t="n">
        <v>312</v>
      </c>
      <c r="F31" s="21" t="n">
        <v>311</v>
      </c>
      <c r="G31" s="21" t="n">
        <v>310</v>
      </c>
      <c r="H31" s="21" t="n">
        <v>309</v>
      </c>
      <c r="I31" s="21" t="n">
        <v>1</v>
      </c>
      <c r="J31" s="22" t="n">
        <f aca="false">E31*F31*G31*H31*I31</f>
        <v>9294695280</v>
      </c>
      <c r="K31" s="13"/>
      <c r="L31" s="13"/>
      <c r="M31" s="13"/>
      <c r="N31" s="13"/>
    </row>
    <row r="32" customFormat="false" ht="12.75" hidden="false" customHeight="true" outlineLevel="0" collapsed="false">
      <c r="J32" s="13"/>
      <c r="K32" s="13"/>
      <c r="L32" s="13"/>
      <c r="M32" s="13"/>
      <c r="N32" s="13"/>
    </row>
    <row r="33" customFormat="false" ht="12.75" hidden="false" customHeight="true" outlineLevel="0" collapsed="false">
      <c r="E33" s="18" t="s">
        <v>14</v>
      </c>
      <c r="F33" s="18" t="s">
        <v>41</v>
      </c>
      <c r="G33" s="18" t="s">
        <v>42</v>
      </c>
      <c r="H33" s="18" t="s">
        <v>29</v>
      </c>
      <c r="I33" s="18" t="s">
        <v>18</v>
      </c>
      <c r="J33" s="19" t="s">
        <v>19</v>
      </c>
      <c r="K33" s="19" t="s">
        <v>43</v>
      </c>
      <c r="L33" s="19" t="s">
        <v>21</v>
      </c>
      <c r="M33" s="19" t="s">
        <v>22</v>
      </c>
      <c r="N33" s="19" t="s">
        <v>23</v>
      </c>
    </row>
    <row r="34" customFormat="false" ht="12.75" hidden="false" customHeight="true" outlineLevel="0" collapsed="false">
      <c r="E34" s="21" t="n">
        <v>6</v>
      </c>
      <c r="F34" s="21" t="n">
        <v>6</v>
      </c>
      <c r="G34" s="21" t="n">
        <v>18</v>
      </c>
      <c r="H34" s="21" t="n">
        <f aca="false">78-2</f>
        <v>76</v>
      </c>
      <c r="I34" s="21" t="n">
        <v>5</v>
      </c>
      <c r="J34" s="31" t="n">
        <f aca="false">E34*F34*G34*H34*I34</f>
        <v>246240</v>
      </c>
      <c r="K34" s="22" t="n">
        <f aca="false">J34*4</f>
        <v>984960</v>
      </c>
      <c r="L34" s="22" t="n">
        <f aca="false">K34*5</f>
        <v>4924800</v>
      </c>
      <c r="M34" s="22" t="n">
        <f aca="false">L34*4</f>
        <v>19699200</v>
      </c>
      <c r="N34" s="23" t="n">
        <f aca="false">M34</f>
        <v>19699200</v>
      </c>
    </row>
    <row r="35" customFormat="false" ht="12.75" hidden="false" customHeight="true" outlineLevel="0" collapsed="false">
      <c r="E35" s="21" t="n">
        <v>312</v>
      </c>
      <c r="F35" s="21" t="n">
        <v>311</v>
      </c>
      <c r="G35" s="21" t="n">
        <v>310</v>
      </c>
      <c r="H35" s="21" t="n">
        <v>309</v>
      </c>
      <c r="I35" s="21" t="n">
        <v>1</v>
      </c>
      <c r="J35" s="22" t="n">
        <f aca="false">E35*F35*G35*H35*I35</f>
        <v>9294695280</v>
      </c>
      <c r="K35" s="13"/>
      <c r="L35" s="13"/>
      <c r="M35" s="13"/>
      <c r="N35" s="13"/>
    </row>
    <row r="36" customFormat="false" ht="12.75" hidden="false" customHeight="true" outlineLevel="0" collapsed="false">
      <c r="J36" s="13"/>
      <c r="K36" s="13"/>
      <c r="L36" s="13"/>
      <c r="M36" s="13"/>
      <c r="N36" s="13"/>
    </row>
    <row r="37" customFormat="false" ht="12.75" hidden="false" customHeight="true" outlineLevel="0" collapsed="false">
      <c r="E37" s="18" t="s">
        <v>14</v>
      </c>
      <c r="F37" s="18" t="s">
        <v>44</v>
      </c>
      <c r="G37" s="18" t="s">
        <v>45</v>
      </c>
      <c r="H37" s="18" t="s">
        <v>29</v>
      </c>
      <c r="I37" s="18" t="s">
        <v>18</v>
      </c>
      <c r="J37" s="19" t="s">
        <v>19</v>
      </c>
      <c r="K37" s="19" t="s">
        <v>46</v>
      </c>
      <c r="L37" s="19" t="s">
        <v>21</v>
      </c>
      <c r="M37" s="19" t="s">
        <v>22</v>
      </c>
      <c r="N37" s="19" t="s">
        <v>23</v>
      </c>
    </row>
    <row r="38" customFormat="false" ht="12.75" hidden="false" customHeight="true" outlineLevel="0" collapsed="false">
      <c r="E38" s="21" t="n">
        <v>6</v>
      </c>
      <c r="F38" s="21" t="n">
        <v>6</v>
      </c>
      <c r="G38" s="21" t="n">
        <f aca="false">4*6*3</f>
        <v>72</v>
      </c>
      <c r="H38" s="21" t="n">
        <f aca="false">78-2</f>
        <v>76</v>
      </c>
      <c r="I38" s="21" t="n">
        <v>5</v>
      </c>
      <c r="J38" s="22" t="n">
        <f aca="false">E38*F38*G38*H38*I38</f>
        <v>984960</v>
      </c>
      <c r="K38" s="22" t="n">
        <f aca="false">J38*4</f>
        <v>3939840</v>
      </c>
      <c r="L38" s="22" t="n">
        <f aca="false">K38*5</f>
        <v>19699200</v>
      </c>
      <c r="M38" s="22" t="n">
        <f aca="false">L38*4</f>
        <v>78796800</v>
      </c>
      <c r="N38" s="23" t="n">
        <f aca="false">M38</f>
        <v>78796800</v>
      </c>
    </row>
    <row r="39" customFormat="false" ht="12.75" hidden="false" customHeight="true" outlineLevel="0" collapsed="false">
      <c r="E39" s="21" t="n">
        <v>312</v>
      </c>
      <c r="F39" s="21" t="n">
        <v>311</v>
      </c>
      <c r="G39" s="21" t="n">
        <v>310</v>
      </c>
      <c r="H39" s="21" t="n">
        <v>309</v>
      </c>
      <c r="I39" s="21" t="n">
        <v>1</v>
      </c>
      <c r="J39" s="22" t="n">
        <f aca="false">E39*F39*G39*H39*I39</f>
        <v>9294695280</v>
      </c>
      <c r="K39" s="13"/>
      <c r="L39" s="13"/>
      <c r="M39" s="13"/>
      <c r="N39" s="13"/>
    </row>
    <row r="40" customFormat="false" ht="12.75" hidden="false" customHeight="true" outlineLevel="0" collapsed="false">
      <c r="J40" s="13"/>
      <c r="K40" s="13"/>
      <c r="L40" s="13"/>
      <c r="M40" s="13"/>
      <c r="N40" s="13"/>
    </row>
    <row r="41" customFormat="false" ht="12.75" hidden="false" customHeight="true" outlineLevel="0" collapsed="false">
      <c r="E41" s="18" t="s">
        <v>47</v>
      </c>
      <c r="F41" s="18" t="s">
        <v>41</v>
      </c>
      <c r="G41" s="18" t="s">
        <v>48</v>
      </c>
      <c r="H41" s="18" t="s">
        <v>17</v>
      </c>
      <c r="I41" s="18" t="s">
        <v>18</v>
      </c>
      <c r="J41" s="19" t="s">
        <v>19</v>
      </c>
      <c r="K41" s="19" t="s">
        <v>49</v>
      </c>
      <c r="L41" s="19" t="s">
        <v>50</v>
      </c>
      <c r="M41" s="19" t="s">
        <v>22</v>
      </c>
      <c r="N41" s="19" t="s">
        <v>23</v>
      </c>
    </row>
    <row r="42" customFormat="false" ht="12.75" hidden="false" customHeight="true" outlineLevel="0" collapsed="false">
      <c r="E42" s="21" t="n">
        <v>6</v>
      </c>
      <c r="F42" s="21" t="n">
        <v>6</v>
      </c>
      <c r="G42" s="21" t="n">
        <v>18</v>
      </c>
      <c r="H42" s="21" t="n">
        <v>6</v>
      </c>
      <c r="I42" s="21" t="n">
        <v>40</v>
      </c>
      <c r="J42" s="22" t="n">
        <f aca="false">E42*F42*G42*H42*I42</f>
        <v>155520</v>
      </c>
      <c r="K42" s="22" t="n">
        <f aca="false">J42*2</f>
        <v>311040</v>
      </c>
      <c r="L42" s="22" t="n">
        <f aca="false">K42</f>
        <v>311040</v>
      </c>
      <c r="M42" s="22" t="n">
        <f aca="false">L42*4</f>
        <v>1244160</v>
      </c>
      <c r="N42" s="23" t="n">
        <f aca="false">M42</f>
        <v>1244160</v>
      </c>
    </row>
    <row r="43" customFormat="false" ht="12.75" hidden="false" customHeight="true" outlineLevel="0" collapsed="false">
      <c r="E43" s="21" t="n">
        <v>312</v>
      </c>
      <c r="F43" s="21" t="n">
        <v>311</v>
      </c>
      <c r="G43" s="21" t="n">
        <v>310</v>
      </c>
      <c r="H43" s="21" t="n">
        <v>309</v>
      </c>
      <c r="I43" s="21" t="n">
        <v>1</v>
      </c>
      <c r="J43" s="22" t="n">
        <f aca="false">E43*F43*G43*H43*I43</f>
        <v>9294695280</v>
      </c>
      <c r="K43" s="13"/>
      <c r="L43" s="13"/>
      <c r="M43" s="13"/>
      <c r="N43" s="13"/>
    </row>
    <row r="44" customFormat="false" ht="12.75" hidden="false" customHeight="true" outlineLevel="0" collapsed="false">
      <c r="J44" s="13"/>
      <c r="K44" s="13"/>
      <c r="L44" s="13"/>
      <c r="M44" s="13"/>
      <c r="N44" s="13"/>
    </row>
    <row r="45" customFormat="false" ht="12.75" hidden="false" customHeight="true" outlineLevel="0" collapsed="false">
      <c r="E45" s="18" t="s">
        <v>47</v>
      </c>
      <c r="F45" s="18" t="s">
        <v>41</v>
      </c>
      <c r="G45" s="18" t="s">
        <v>48</v>
      </c>
      <c r="H45" s="18" t="s">
        <v>29</v>
      </c>
      <c r="I45" s="18" t="s">
        <v>18</v>
      </c>
      <c r="J45" s="19" t="s">
        <v>19</v>
      </c>
      <c r="K45" s="19" t="s">
        <v>49</v>
      </c>
      <c r="L45" s="19" t="s">
        <v>50</v>
      </c>
      <c r="M45" s="19" t="s">
        <v>22</v>
      </c>
      <c r="N45" s="19" t="s">
        <v>23</v>
      </c>
    </row>
    <row r="46" customFormat="false" ht="12.75" hidden="false" customHeight="true" outlineLevel="0" collapsed="false">
      <c r="E46" s="21" t="n">
        <v>6</v>
      </c>
      <c r="F46" s="21" t="n">
        <v>6</v>
      </c>
      <c r="G46" s="21" t="n">
        <v>18</v>
      </c>
      <c r="H46" s="21" t="n">
        <f aca="false">78-2-6</f>
        <v>70</v>
      </c>
      <c r="I46" s="21" t="n">
        <v>5</v>
      </c>
      <c r="J46" s="22" t="n">
        <f aca="false">E46*F46*G46*H46*I46</f>
        <v>226800</v>
      </c>
      <c r="K46" s="22" t="n">
        <f aca="false">J46*2</f>
        <v>453600</v>
      </c>
      <c r="L46" s="22" t="n">
        <f aca="false">K46</f>
        <v>453600</v>
      </c>
      <c r="M46" s="22" t="n">
        <f aca="false">L46*4</f>
        <v>1814400</v>
      </c>
      <c r="N46" s="23" t="n">
        <f aca="false">M46</f>
        <v>1814400</v>
      </c>
    </row>
    <row r="47" customFormat="false" ht="12.75" hidden="false" customHeight="true" outlineLevel="0" collapsed="false">
      <c r="E47" s="21" t="n">
        <v>312</v>
      </c>
      <c r="F47" s="21" t="n">
        <v>311</v>
      </c>
      <c r="G47" s="21" t="n">
        <v>310</v>
      </c>
      <c r="H47" s="21" t="n">
        <v>309</v>
      </c>
      <c r="I47" s="21" t="n">
        <v>1</v>
      </c>
      <c r="J47" s="22" t="n">
        <f aca="false">E47*F47*G47*H47*I47</f>
        <v>9294695280</v>
      </c>
      <c r="K47" s="13"/>
      <c r="L47" s="13"/>
      <c r="M47" s="13"/>
      <c r="N47" s="13"/>
    </row>
    <row r="48" customFormat="false" ht="12.75" hidden="false" customHeight="true" outlineLevel="0" collapsed="false">
      <c r="J48" s="13"/>
      <c r="K48" s="13"/>
      <c r="L48" s="13"/>
      <c r="M48" s="13"/>
      <c r="N48" s="13"/>
    </row>
    <row r="49" customFormat="false" ht="12.75" hidden="false" customHeight="true" outlineLevel="0" collapsed="false">
      <c r="E49" s="18" t="s">
        <v>47</v>
      </c>
      <c r="F49" s="18" t="s">
        <v>41</v>
      </c>
      <c r="G49" s="18" t="s">
        <v>48</v>
      </c>
      <c r="H49" s="18" t="s">
        <v>33</v>
      </c>
      <c r="I49" s="18" t="s">
        <v>18</v>
      </c>
      <c r="J49" s="19" t="s">
        <v>19</v>
      </c>
      <c r="K49" s="19" t="s">
        <v>49</v>
      </c>
      <c r="L49" s="19" t="s">
        <v>50</v>
      </c>
      <c r="M49" s="19" t="s">
        <v>22</v>
      </c>
      <c r="N49" s="19" t="s">
        <v>23</v>
      </c>
    </row>
    <row r="50" customFormat="false" ht="12.75" hidden="false" customHeight="true" outlineLevel="0" collapsed="false">
      <c r="E50" s="21" t="n">
        <v>6</v>
      </c>
      <c r="F50" s="21" t="n">
        <v>6</v>
      </c>
      <c r="G50" s="21" t="n">
        <v>18</v>
      </c>
      <c r="H50" s="21" t="n">
        <f aca="false">6*4-6</f>
        <v>18</v>
      </c>
      <c r="I50" s="21" t="n">
        <v>10</v>
      </c>
      <c r="J50" s="22" t="n">
        <f aca="false">E50*F50*G50*H50*I50</f>
        <v>116640</v>
      </c>
      <c r="K50" s="22" t="n">
        <f aca="false">J50*2</f>
        <v>233280</v>
      </c>
      <c r="L50" s="22" t="n">
        <f aca="false">K50</f>
        <v>233280</v>
      </c>
      <c r="M50" s="22" t="n">
        <f aca="false">L50*4</f>
        <v>933120</v>
      </c>
      <c r="N50" s="23" t="n">
        <f aca="false">M50</f>
        <v>933120</v>
      </c>
    </row>
    <row r="51" customFormat="false" ht="12.75" hidden="false" customHeight="true" outlineLevel="0" collapsed="false">
      <c r="E51" s="21" t="n">
        <v>312</v>
      </c>
      <c r="F51" s="21" t="n">
        <v>311</v>
      </c>
      <c r="G51" s="21" t="n">
        <v>310</v>
      </c>
      <c r="H51" s="21" t="n">
        <v>309</v>
      </c>
      <c r="I51" s="21" t="n">
        <v>1</v>
      </c>
      <c r="J51" s="22" t="n">
        <f aca="false">E51*F51*G51*H51*I51</f>
        <v>9294695280</v>
      </c>
      <c r="K51" s="13"/>
      <c r="L51" s="13"/>
      <c r="M51" s="13"/>
      <c r="N51" s="13"/>
    </row>
    <row r="52" customFormat="false" ht="12.75" hidden="false" customHeight="true" outlineLevel="0" collapsed="false">
      <c r="J52" s="13"/>
      <c r="K52" s="13"/>
      <c r="L52" s="13"/>
      <c r="M52" s="13"/>
      <c r="N52" s="13"/>
    </row>
    <row r="53" customFormat="false" ht="12.75" hidden="false" customHeight="true" outlineLevel="0" collapsed="false">
      <c r="E53" s="18" t="s">
        <v>47</v>
      </c>
      <c r="F53" s="18" t="s">
        <v>48</v>
      </c>
      <c r="G53" s="18" t="s">
        <v>51</v>
      </c>
      <c r="H53" s="18" t="s">
        <v>33</v>
      </c>
      <c r="I53" s="18" t="s">
        <v>18</v>
      </c>
      <c r="J53" s="19" t="s">
        <v>19</v>
      </c>
      <c r="K53" s="19" t="s">
        <v>49</v>
      </c>
      <c r="L53" s="19" t="s">
        <v>50</v>
      </c>
      <c r="M53" s="19" t="s">
        <v>22</v>
      </c>
      <c r="N53" s="19" t="s">
        <v>23</v>
      </c>
    </row>
    <row r="54" customFormat="false" ht="12.75" hidden="false" customHeight="true" outlineLevel="0" collapsed="false">
      <c r="E54" s="21" t="n">
        <v>6</v>
      </c>
      <c r="F54" s="21" t="n">
        <f aca="false">6*4-F50</f>
        <v>18</v>
      </c>
      <c r="G54" s="21" t="n">
        <f aca="false">6*4-1</f>
        <v>23</v>
      </c>
      <c r="H54" s="21" t="n">
        <f aca="false">4*6</f>
        <v>24</v>
      </c>
      <c r="I54" s="21" t="n">
        <v>10</v>
      </c>
      <c r="J54" s="22" t="n">
        <f aca="false">E54*F54*G54*H54*I54</f>
        <v>596160</v>
      </c>
      <c r="K54" s="22" t="n">
        <f aca="false">J54*2</f>
        <v>1192320</v>
      </c>
      <c r="L54" s="22" t="n">
        <f aca="false">K54</f>
        <v>1192320</v>
      </c>
      <c r="M54" s="22" t="n">
        <f aca="false">L54*4</f>
        <v>4769280</v>
      </c>
      <c r="N54" s="23" t="n">
        <f aca="false">M54</f>
        <v>4769280</v>
      </c>
    </row>
    <row r="55" customFormat="false" ht="12.75" hidden="false" customHeight="true" outlineLevel="0" collapsed="false">
      <c r="E55" s="21" t="n">
        <v>312</v>
      </c>
      <c r="F55" s="21" t="n">
        <v>311</v>
      </c>
      <c r="G55" s="21" t="n">
        <v>310</v>
      </c>
      <c r="H55" s="21" t="n">
        <v>309</v>
      </c>
      <c r="I55" s="21" t="n">
        <v>1</v>
      </c>
      <c r="J55" s="22" t="n">
        <f aca="false">E55*F55*G55*H55*I55</f>
        <v>9294695280</v>
      </c>
      <c r="K55" s="13"/>
      <c r="L55" s="13"/>
      <c r="M55" s="13"/>
      <c r="N55" s="13"/>
    </row>
    <row r="56" customFormat="false" ht="12.75" hidden="false" customHeight="true" outlineLevel="0" collapsed="false">
      <c r="J56" s="13"/>
      <c r="K56" s="13"/>
      <c r="L56" s="13"/>
      <c r="M56" s="13"/>
      <c r="N56" s="13"/>
    </row>
    <row r="57" customFormat="false" ht="12.75" hidden="false" customHeight="true" outlineLevel="0" collapsed="false">
      <c r="E57" s="18" t="s">
        <v>47</v>
      </c>
      <c r="F57" s="18" t="s">
        <v>37</v>
      </c>
      <c r="G57" s="18" t="s">
        <v>38</v>
      </c>
      <c r="H57" s="18" t="s">
        <v>17</v>
      </c>
      <c r="I57" s="18" t="s">
        <v>18</v>
      </c>
      <c r="J57" s="19" t="s">
        <v>19</v>
      </c>
      <c r="K57" s="19" t="s">
        <v>52</v>
      </c>
      <c r="L57" s="19" t="s">
        <v>50</v>
      </c>
      <c r="M57" s="19" t="s">
        <v>22</v>
      </c>
      <c r="N57" s="19" t="s">
        <v>23</v>
      </c>
    </row>
    <row r="58" customFormat="false" ht="12.75" hidden="false" customHeight="true" outlineLevel="0" collapsed="false">
      <c r="E58" s="21" t="n">
        <v>6</v>
      </c>
      <c r="F58" s="21" t="n">
        <v>6</v>
      </c>
      <c r="G58" s="21" t="n">
        <v>18</v>
      </c>
      <c r="H58" s="21" t="n">
        <f aca="false">6*2</f>
        <v>12</v>
      </c>
      <c r="I58" s="21" t="n">
        <v>40</v>
      </c>
      <c r="J58" s="22" t="n">
        <f aca="false">E58*F58*G58*H58*I58</f>
        <v>311040</v>
      </c>
      <c r="K58" s="22" t="n">
        <f aca="false">J58*1</f>
        <v>311040</v>
      </c>
      <c r="L58" s="22" t="n">
        <f aca="false">K58</f>
        <v>311040</v>
      </c>
      <c r="M58" s="22" t="n">
        <f aca="false">L58*4</f>
        <v>1244160</v>
      </c>
      <c r="N58" s="23" t="n">
        <f aca="false">M58</f>
        <v>1244160</v>
      </c>
    </row>
    <row r="59" customFormat="false" ht="12.75" hidden="false" customHeight="true" outlineLevel="0" collapsed="false">
      <c r="E59" s="21" t="n">
        <v>312</v>
      </c>
      <c r="F59" s="21" t="n">
        <v>311</v>
      </c>
      <c r="G59" s="21" t="n">
        <v>310</v>
      </c>
      <c r="H59" s="21" t="n">
        <v>309</v>
      </c>
      <c r="I59" s="21" t="n">
        <v>1</v>
      </c>
      <c r="J59" s="22" t="n">
        <f aca="false">E59*F59*G59*H59*I59</f>
        <v>9294695280</v>
      </c>
      <c r="K59" s="13"/>
      <c r="L59" s="13"/>
      <c r="M59" s="13"/>
      <c r="N59" s="13"/>
    </row>
    <row r="60" customFormat="false" ht="12.75" hidden="false" customHeight="true" outlineLevel="0" collapsed="false">
      <c r="J60" s="13"/>
      <c r="K60" s="13"/>
      <c r="L60" s="13"/>
      <c r="M60" s="13"/>
      <c r="N60" s="13"/>
    </row>
    <row r="61" customFormat="false" ht="12.75" hidden="false" customHeight="true" outlineLevel="0" collapsed="false">
      <c r="E61" s="18" t="s">
        <v>47</v>
      </c>
      <c r="F61" s="18" t="s">
        <v>37</v>
      </c>
      <c r="G61" s="18" t="s">
        <v>38</v>
      </c>
      <c r="H61" s="18" t="s">
        <v>29</v>
      </c>
      <c r="I61" s="18" t="s">
        <v>18</v>
      </c>
      <c r="J61" s="19" t="s">
        <v>19</v>
      </c>
      <c r="K61" s="19" t="s">
        <v>52</v>
      </c>
      <c r="L61" s="19" t="s">
        <v>50</v>
      </c>
      <c r="M61" s="19" t="s">
        <v>22</v>
      </c>
      <c r="N61" s="19" t="s">
        <v>23</v>
      </c>
    </row>
    <row r="62" customFormat="false" ht="12.75" hidden="false" customHeight="true" outlineLevel="0" collapsed="false">
      <c r="E62" s="21" t="n">
        <v>6</v>
      </c>
      <c r="F62" s="21" t="n">
        <v>6</v>
      </c>
      <c r="G62" s="21" t="n">
        <v>18</v>
      </c>
      <c r="H62" s="21" t="n">
        <f aca="false">78-2-H58</f>
        <v>64</v>
      </c>
      <c r="I62" s="21" t="n">
        <v>5</v>
      </c>
      <c r="J62" s="22" t="n">
        <f aca="false">E62*F62*G62*H62*I62</f>
        <v>207360</v>
      </c>
      <c r="K62" s="22" t="n">
        <f aca="false">J62*1</f>
        <v>207360</v>
      </c>
      <c r="L62" s="22" t="n">
        <f aca="false">K62</f>
        <v>207360</v>
      </c>
      <c r="M62" s="22" t="n">
        <f aca="false">L62*4</f>
        <v>829440</v>
      </c>
      <c r="N62" s="23" t="n">
        <f aca="false">M62</f>
        <v>829440</v>
      </c>
    </row>
    <row r="63" customFormat="false" ht="12.75" hidden="false" customHeight="true" outlineLevel="0" collapsed="false">
      <c r="E63" s="21" t="n">
        <v>312</v>
      </c>
      <c r="F63" s="21" t="n">
        <v>311</v>
      </c>
      <c r="G63" s="21" t="n">
        <v>310</v>
      </c>
      <c r="H63" s="21" t="n">
        <v>309</v>
      </c>
      <c r="I63" s="21" t="n">
        <v>1</v>
      </c>
      <c r="J63" s="22" t="n">
        <f aca="false">E63*F63*G63*H63*I63</f>
        <v>9294695280</v>
      </c>
      <c r="K63" s="13"/>
      <c r="L63" s="13"/>
      <c r="M63" s="13"/>
      <c r="N63" s="13"/>
    </row>
    <row r="64" customFormat="false" ht="12.75" hidden="false" customHeight="true" outlineLevel="0" collapsed="false">
      <c r="J64" s="13"/>
      <c r="K64" s="13"/>
      <c r="L64" s="13"/>
      <c r="M64" s="13"/>
      <c r="N64" s="13"/>
    </row>
    <row r="65" customFormat="false" ht="12.75" hidden="false" customHeight="true" outlineLevel="0" collapsed="false">
      <c r="E65" s="18" t="s">
        <v>47</v>
      </c>
      <c r="F65" s="18" t="s">
        <v>37</v>
      </c>
      <c r="G65" s="18" t="s">
        <v>38</v>
      </c>
      <c r="H65" s="18" t="s">
        <v>33</v>
      </c>
      <c r="I65" s="18" t="s">
        <v>18</v>
      </c>
      <c r="J65" s="19" t="s">
        <v>19</v>
      </c>
      <c r="K65" s="19" t="s">
        <v>52</v>
      </c>
      <c r="L65" s="19" t="s">
        <v>50</v>
      </c>
      <c r="M65" s="19" t="s">
        <v>22</v>
      </c>
      <c r="N65" s="19" t="s">
        <v>23</v>
      </c>
    </row>
    <row r="66" customFormat="false" ht="12.75" hidden="false" customHeight="true" outlineLevel="0" collapsed="false">
      <c r="E66" s="21" t="n">
        <v>6</v>
      </c>
      <c r="F66" s="21" t="n">
        <v>6</v>
      </c>
      <c r="G66" s="21" t="n">
        <v>18</v>
      </c>
      <c r="H66" s="21" t="n">
        <f aca="false">6*4*2-H58</f>
        <v>36</v>
      </c>
      <c r="I66" s="21" t="n">
        <v>10</v>
      </c>
      <c r="J66" s="22" t="n">
        <f aca="false">E66*F66*G66*H66*I66</f>
        <v>233280</v>
      </c>
      <c r="K66" s="22" t="n">
        <f aca="false">J66*1</f>
        <v>233280</v>
      </c>
      <c r="L66" s="22" t="n">
        <f aca="false">K66</f>
        <v>233280</v>
      </c>
      <c r="M66" s="22" t="n">
        <f aca="false">L66*4</f>
        <v>933120</v>
      </c>
      <c r="N66" s="23" t="n">
        <f aca="false">M66</f>
        <v>933120</v>
      </c>
    </row>
    <row r="67" customFormat="false" ht="12.75" hidden="false" customHeight="true" outlineLevel="0" collapsed="false">
      <c r="E67" s="21" t="n">
        <v>312</v>
      </c>
      <c r="F67" s="21" t="n">
        <v>311</v>
      </c>
      <c r="G67" s="21" t="n">
        <v>310</v>
      </c>
      <c r="H67" s="21" t="n">
        <v>309</v>
      </c>
      <c r="I67" s="21" t="n">
        <v>1</v>
      </c>
      <c r="J67" s="22" t="n">
        <f aca="false">E67*F67*G67*H67*I67</f>
        <v>9294695280</v>
      </c>
      <c r="K67" s="13"/>
      <c r="L67" s="13"/>
      <c r="M67" s="13"/>
      <c r="N67" s="13"/>
    </row>
    <row r="68" customFormat="false" ht="12.75" hidden="false" customHeight="true" outlineLevel="0" collapsed="false">
      <c r="J68" s="13"/>
      <c r="K68" s="13"/>
      <c r="L68" s="13"/>
      <c r="M68" s="13"/>
      <c r="N68" s="13"/>
    </row>
    <row r="69" customFormat="false" ht="12.75" hidden="false" customHeight="true" outlineLevel="0" collapsed="false">
      <c r="E69" s="18" t="s">
        <v>47</v>
      </c>
      <c r="F69" s="18" t="s">
        <v>38</v>
      </c>
      <c r="G69" s="18" t="s">
        <v>40</v>
      </c>
      <c r="H69" s="18" t="s">
        <v>33</v>
      </c>
      <c r="I69" s="18" t="s">
        <v>18</v>
      </c>
      <c r="J69" s="19" t="s">
        <v>19</v>
      </c>
      <c r="K69" s="19" t="s">
        <v>52</v>
      </c>
      <c r="L69" s="19" t="s">
        <v>50</v>
      </c>
      <c r="M69" s="19" t="s">
        <v>22</v>
      </c>
      <c r="N69" s="19" t="s">
        <v>23</v>
      </c>
    </row>
    <row r="70" customFormat="false" ht="12.75" hidden="false" customHeight="true" outlineLevel="0" collapsed="false">
      <c r="E70" s="21" t="n">
        <v>6</v>
      </c>
      <c r="F70" s="21" t="n">
        <f aca="false">6*4-F66</f>
        <v>18</v>
      </c>
      <c r="G70" s="21" t="n">
        <f aca="false">6*4-1</f>
        <v>23</v>
      </c>
      <c r="H70" s="21" t="n">
        <f aca="false">8*6</f>
        <v>48</v>
      </c>
      <c r="I70" s="21" t="n">
        <v>10</v>
      </c>
      <c r="J70" s="22" t="n">
        <f aca="false">E70*F70*G70*H70*I70</f>
        <v>1192320</v>
      </c>
      <c r="K70" s="22" t="n">
        <f aca="false">J70*1</f>
        <v>1192320</v>
      </c>
      <c r="L70" s="22" t="n">
        <f aca="false">K70</f>
        <v>1192320</v>
      </c>
      <c r="M70" s="22" t="n">
        <f aca="false">L70*4</f>
        <v>4769280</v>
      </c>
      <c r="N70" s="23" t="n">
        <f aca="false">M70</f>
        <v>4769280</v>
      </c>
    </row>
    <row r="71" customFormat="false" ht="12.75" hidden="false" customHeight="true" outlineLevel="0" collapsed="false">
      <c r="E71" s="21" t="n">
        <v>312</v>
      </c>
      <c r="F71" s="21" t="n">
        <v>311</v>
      </c>
      <c r="G71" s="21" t="n">
        <v>310</v>
      </c>
      <c r="H71" s="21" t="n">
        <v>309</v>
      </c>
      <c r="I71" s="21" t="n">
        <v>1</v>
      </c>
      <c r="J71" s="22" t="n">
        <f aca="false">E71*F71*G71*H71*I71</f>
        <v>9294695280</v>
      </c>
      <c r="K71" s="13"/>
      <c r="L71" s="13"/>
      <c r="M71" s="13"/>
      <c r="N71" s="13"/>
    </row>
    <row r="72" customFormat="false" ht="12.75" hidden="false" customHeight="true" outlineLevel="0" collapsed="false">
      <c r="J72" s="13"/>
      <c r="K72" s="13"/>
      <c r="L72" s="13"/>
      <c r="M72" s="13"/>
      <c r="N72" s="13"/>
    </row>
    <row r="73" customFormat="false" ht="12.75" hidden="false" customHeight="true" outlineLevel="0" collapsed="false">
      <c r="E73" s="18" t="s">
        <v>47</v>
      </c>
      <c r="F73" s="18" t="s">
        <v>53</v>
      </c>
      <c r="G73" s="18" t="s">
        <v>54</v>
      </c>
      <c r="H73" s="18" t="s">
        <v>29</v>
      </c>
      <c r="I73" s="18" t="s">
        <v>18</v>
      </c>
      <c r="J73" s="19" t="s">
        <v>19</v>
      </c>
      <c r="K73" s="19" t="s">
        <v>55</v>
      </c>
      <c r="L73" s="19" t="s">
        <v>50</v>
      </c>
      <c r="M73" s="19" t="s">
        <v>22</v>
      </c>
      <c r="N73" s="19" t="s">
        <v>23</v>
      </c>
    </row>
    <row r="74" customFormat="false" ht="12.75" hidden="false" customHeight="true" outlineLevel="0" collapsed="false">
      <c r="E74" s="21" t="n">
        <v>6</v>
      </c>
      <c r="F74" s="21" t="n">
        <v>6</v>
      </c>
      <c r="G74" s="21" t="n">
        <v>18</v>
      </c>
      <c r="H74" s="21" t="n">
        <f aca="false">78-2</f>
        <v>76</v>
      </c>
      <c r="I74" s="21" t="n">
        <v>5</v>
      </c>
      <c r="J74" s="22" t="n">
        <f aca="false">E74*F74*G74*H74*I74</f>
        <v>246240</v>
      </c>
      <c r="K74" s="22" t="n">
        <f aca="false">J74*5</f>
        <v>1231200</v>
      </c>
      <c r="L74" s="22" t="n">
        <f aca="false">K74</f>
        <v>1231200</v>
      </c>
      <c r="M74" s="22" t="n">
        <f aca="false">L74*4</f>
        <v>4924800</v>
      </c>
      <c r="N74" s="23" t="n">
        <f aca="false">M74</f>
        <v>4924800</v>
      </c>
    </row>
    <row r="75" customFormat="false" ht="12.75" hidden="false" customHeight="true" outlineLevel="0" collapsed="false">
      <c r="E75" s="21" t="n">
        <v>312</v>
      </c>
      <c r="F75" s="21" t="n">
        <v>311</v>
      </c>
      <c r="G75" s="21" t="n">
        <v>310</v>
      </c>
      <c r="H75" s="21" t="n">
        <v>309</v>
      </c>
      <c r="I75" s="21" t="n">
        <v>1</v>
      </c>
      <c r="J75" s="22" t="n">
        <f aca="false">E75*F75*G75*H75*I75</f>
        <v>9294695280</v>
      </c>
      <c r="K75" s="13"/>
      <c r="L75" s="13"/>
      <c r="M75" s="13"/>
      <c r="N75" s="13"/>
    </row>
    <row r="76" customFormat="false" ht="12.75" hidden="false" customHeight="true" outlineLevel="0" collapsed="false">
      <c r="J76" s="13"/>
      <c r="K76" s="13"/>
      <c r="L76" s="13"/>
      <c r="M76" s="13"/>
      <c r="N76" s="13"/>
    </row>
    <row r="77" customFormat="false" ht="12.75" hidden="false" customHeight="true" outlineLevel="0" collapsed="false">
      <c r="E77" s="18" t="s">
        <v>47</v>
      </c>
      <c r="F77" s="18" t="s">
        <v>44</v>
      </c>
      <c r="G77" s="18" t="s">
        <v>45</v>
      </c>
      <c r="H77" s="18" t="s">
        <v>29</v>
      </c>
      <c r="I77" s="18" t="s">
        <v>18</v>
      </c>
      <c r="J77" s="19" t="s">
        <v>19</v>
      </c>
      <c r="K77" s="19" t="s">
        <v>46</v>
      </c>
      <c r="L77" s="19" t="s">
        <v>50</v>
      </c>
      <c r="M77" s="19" t="s">
        <v>22</v>
      </c>
      <c r="N77" s="19" t="s">
        <v>23</v>
      </c>
    </row>
    <row r="78" customFormat="false" ht="12.75" hidden="false" customHeight="true" outlineLevel="0" collapsed="false">
      <c r="E78" s="21" t="n">
        <v>6</v>
      </c>
      <c r="F78" s="21" t="n">
        <v>6</v>
      </c>
      <c r="G78" s="21" t="n">
        <f aca="false">4*6*3</f>
        <v>72</v>
      </c>
      <c r="H78" s="21" t="n">
        <f aca="false">78-2</f>
        <v>76</v>
      </c>
      <c r="I78" s="21" t="n">
        <v>5</v>
      </c>
      <c r="J78" s="22" t="n">
        <f aca="false">E78*F78*G78*H78*I78</f>
        <v>984960</v>
      </c>
      <c r="K78" s="22" t="n">
        <f aca="false">J78*4</f>
        <v>3939840</v>
      </c>
      <c r="L78" s="22" t="n">
        <f aca="false">K78</f>
        <v>3939840</v>
      </c>
      <c r="M78" s="22" t="n">
        <f aca="false">L78*4</f>
        <v>15759360</v>
      </c>
      <c r="N78" s="23" t="n">
        <f aca="false">M78</f>
        <v>15759360</v>
      </c>
    </row>
    <row r="79" customFormat="false" ht="12.75" hidden="false" customHeight="true" outlineLevel="0" collapsed="false">
      <c r="E79" s="21" t="n">
        <v>312</v>
      </c>
      <c r="F79" s="21" t="n">
        <v>311</v>
      </c>
      <c r="G79" s="21" t="n">
        <v>310</v>
      </c>
      <c r="H79" s="21" t="n">
        <v>309</v>
      </c>
      <c r="I79" s="21" t="n">
        <v>1</v>
      </c>
      <c r="J79" s="22" t="n">
        <f aca="false">E79*F79*G79*H79*I79</f>
        <v>9294695280</v>
      </c>
      <c r="K79" s="13"/>
      <c r="L79" s="13"/>
      <c r="M79" s="13"/>
      <c r="N79" s="13"/>
    </row>
    <row r="80" customFormat="false" ht="12.75" hidden="false" customHeight="true" outlineLevel="0" collapsed="false">
      <c r="J80" s="13"/>
      <c r="K80" s="13"/>
      <c r="L80" s="13"/>
      <c r="M80" s="13"/>
      <c r="N80" s="13"/>
    </row>
    <row r="81" customFormat="false" ht="12.75" hidden="false" customHeight="true" outlineLevel="0" collapsed="false">
      <c r="E81" s="18" t="s">
        <v>56</v>
      </c>
      <c r="F81" s="18" t="s">
        <v>15</v>
      </c>
      <c r="G81" s="18" t="s">
        <v>16</v>
      </c>
      <c r="H81" s="18" t="s">
        <v>17</v>
      </c>
      <c r="I81" s="18" t="s">
        <v>18</v>
      </c>
      <c r="J81" s="19" t="s">
        <v>19</v>
      </c>
      <c r="K81" s="19" t="s">
        <v>57</v>
      </c>
      <c r="L81" s="19" t="s">
        <v>58</v>
      </c>
      <c r="M81" s="19" t="s">
        <v>22</v>
      </c>
      <c r="N81" s="19" t="s">
        <v>59</v>
      </c>
    </row>
    <row r="82" customFormat="false" ht="12.75" hidden="false" customHeight="true" outlineLevel="0" collapsed="false">
      <c r="E82" s="21" t="n">
        <v>6</v>
      </c>
      <c r="F82" s="21" t="n">
        <v>6</v>
      </c>
      <c r="G82" s="21" t="n">
        <v>18</v>
      </c>
      <c r="H82" s="21" t="n">
        <v>6</v>
      </c>
      <c r="I82" s="21" t="n">
        <v>40</v>
      </c>
      <c r="J82" s="22" t="n">
        <f aca="false">E82*F82*G82*H82*I82</f>
        <v>155520</v>
      </c>
      <c r="K82" s="22" t="n">
        <f aca="false">J82*2</f>
        <v>311040</v>
      </c>
      <c r="L82" s="22" t="n">
        <f aca="false">K82</f>
        <v>311040</v>
      </c>
      <c r="M82" s="22" t="n">
        <f aca="false">L82*4</f>
        <v>1244160</v>
      </c>
      <c r="N82" s="23" t="n">
        <f aca="false">M82*213/308</f>
        <v>860409.350649351</v>
      </c>
    </row>
    <row r="83" customFormat="false" ht="12.75" hidden="false" customHeight="true" outlineLevel="0" collapsed="false">
      <c r="E83" s="21" t="n">
        <v>312</v>
      </c>
      <c r="F83" s="21" t="n">
        <v>311</v>
      </c>
      <c r="G83" s="21" t="n">
        <v>310</v>
      </c>
      <c r="H83" s="21" t="n">
        <v>309</v>
      </c>
      <c r="I83" s="21" t="n">
        <v>1</v>
      </c>
      <c r="J83" s="22" t="n">
        <f aca="false">E83*F83*G83*H83*I83</f>
        <v>9294695280</v>
      </c>
      <c r="K83" s="13"/>
      <c r="L83" s="13"/>
      <c r="M83" s="13"/>
      <c r="N83" s="13"/>
    </row>
    <row r="84" customFormat="false" ht="12.75" hidden="false" customHeight="true" outlineLevel="0" collapsed="false">
      <c r="J84" s="13"/>
      <c r="K84" s="13"/>
      <c r="L84" s="13"/>
      <c r="M84" s="13"/>
      <c r="N84" s="13"/>
    </row>
    <row r="85" customFormat="false" ht="12.75" hidden="false" customHeight="true" outlineLevel="0" collapsed="false">
      <c r="E85" s="18" t="s">
        <v>56</v>
      </c>
      <c r="F85" s="18" t="s">
        <v>15</v>
      </c>
      <c r="G85" s="18" t="s">
        <v>16</v>
      </c>
      <c r="H85" s="18" t="s">
        <v>29</v>
      </c>
      <c r="I85" s="18" t="s">
        <v>18</v>
      </c>
      <c r="J85" s="19" t="s">
        <v>19</v>
      </c>
      <c r="K85" s="19" t="s">
        <v>57</v>
      </c>
      <c r="L85" s="19" t="s">
        <v>58</v>
      </c>
      <c r="M85" s="19" t="s">
        <v>22</v>
      </c>
      <c r="N85" s="19" t="s">
        <v>59</v>
      </c>
    </row>
    <row r="86" customFormat="false" ht="12.75" hidden="false" customHeight="true" outlineLevel="0" collapsed="false">
      <c r="E86" s="21" t="n">
        <v>6</v>
      </c>
      <c r="F86" s="21" t="n">
        <v>6</v>
      </c>
      <c r="G86" s="21" t="n">
        <v>18</v>
      </c>
      <c r="H86" s="21" t="n">
        <f aca="false">78-2-6</f>
        <v>70</v>
      </c>
      <c r="I86" s="21" t="n">
        <v>5</v>
      </c>
      <c r="J86" s="22" t="n">
        <f aca="false">E86*F86*G86*H86*I86</f>
        <v>226800</v>
      </c>
      <c r="K86" s="22" t="n">
        <f aca="false">J86*2</f>
        <v>453600</v>
      </c>
      <c r="L86" s="22" t="n">
        <f aca="false">K86</f>
        <v>453600</v>
      </c>
      <c r="M86" s="22" t="n">
        <f aca="false">L86*4</f>
        <v>1814400</v>
      </c>
      <c r="N86" s="23" t="n">
        <f aca="false">M86*213/308</f>
        <v>1254763.63636364</v>
      </c>
    </row>
    <row r="87" customFormat="false" ht="12.75" hidden="false" customHeight="true" outlineLevel="0" collapsed="false">
      <c r="E87" s="21" t="n">
        <v>312</v>
      </c>
      <c r="F87" s="21" t="n">
        <v>311</v>
      </c>
      <c r="G87" s="21" t="n">
        <v>310</v>
      </c>
      <c r="H87" s="21" t="n">
        <v>309</v>
      </c>
      <c r="I87" s="21" t="n">
        <v>1</v>
      </c>
      <c r="J87" s="22" t="n">
        <f aca="false">E87*F87*G87*H87*I87</f>
        <v>9294695280</v>
      </c>
      <c r="K87" s="13"/>
      <c r="L87" s="13"/>
      <c r="M87" s="13"/>
      <c r="N87" s="13"/>
    </row>
    <row r="88" customFormat="false" ht="12.75" hidden="false" customHeight="true" outlineLevel="0" collapsed="false">
      <c r="J88" s="13"/>
      <c r="K88" s="13"/>
      <c r="L88" s="13"/>
      <c r="M88" s="13"/>
      <c r="N88" s="13"/>
    </row>
    <row r="89" customFormat="false" ht="12.75" hidden="false" customHeight="true" outlineLevel="0" collapsed="false">
      <c r="E89" s="18" t="s">
        <v>56</v>
      </c>
      <c r="F89" s="18" t="s">
        <v>15</v>
      </c>
      <c r="G89" s="18" t="s">
        <v>16</v>
      </c>
      <c r="H89" s="18" t="s">
        <v>33</v>
      </c>
      <c r="I89" s="18" t="s">
        <v>18</v>
      </c>
      <c r="J89" s="19" t="s">
        <v>19</v>
      </c>
      <c r="K89" s="19" t="s">
        <v>57</v>
      </c>
      <c r="L89" s="19" t="s">
        <v>58</v>
      </c>
      <c r="M89" s="19" t="s">
        <v>22</v>
      </c>
      <c r="N89" s="19" t="s">
        <v>59</v>
      </c>
    </row>
    <row r="90" customFormat="false" ht="12.75" hidden="false" customHeight="true" outlineLevel="0" collapsed="false">
      <c r="E90" s="21" t="n">
        <v>6</v>
      </c>
      <c r="F90" s="21" t="n">
        <v>6</v>
      </c>
      <c r="G90" s="21" t="n">
        <v>18</v>
      </c>
      <c r="H90" s="21" t="n">
        <f aca="false">6*4-6</f>
        <v>18</v>
      </c>
      <c r="I90" s="21" t="n">
        <v>10</v>
      </c>
      <c r="J90" s="22" t="n">
        <f aca="false">E90*F90*G90*H90*I90</f>
        <v>116640</v>
      </c>
      <c r="K90" s="22" t="n">
        <f aca="false">J90*2</f>
        <v>233280</v>
      </c>
      <c r="L90" s="22" t="n">
        <f aca="false">K90</f>
        <v>233280</v>
      </c>
      <c r="M90" s="22" t="n">
        <f aca="false">L90*4</f>
        <v>933120</v>
      </c>
      <c r="N90" s="23" t="n">
        <f aca="false">M90*213/308</f>
        <v>645307.012987013</v>
      </c>
    </row>
    <row r="91" customFormat="false" ht="12.75" hidden="false" customHeight="true" outlineLevel="0" collapsed="false">
      <c r="E91" s="21" t="n">
        <v>312</v>
      </c>
      <c r="F91" s="21" t="n">
        <v>311</v>
      </c>
      <c r="G91" s="21" t="n">
        <v>310</v>
      </c>
      <c r="H91" s="21" t="n">
        <v>309</v>
      </c>
      <c r="I91" s="21" t="n">
        <v>1</v>
      </c>
      <c r="J91" s="22" t="n">
        <f aca="false">E91*F91*G91*H91*I91</f>
        <v>9294695280</v>
      </c>
      <c r="K91" s="13"/>
      <c r="L91" s="13"/>
      <c r="M91" s="13"/>
      <c r="N91" s="13"/>
    </row>
    <row r="92" customFormat="false" ht="12.75" hidden="false" customHeight="true" outlineLevel="0" collapsed="false">
      <c r="J92" s="13"/>
      <c r="K92" s="13"/>
      <c r="L92" s="13"/>
      <c r="M92" s="13"/>
      <c r="N92" s="13"/>
    </row>
    <row r="93" customFormat="false" ht="12.75" hidden="false" customHeight="true" outlineLevel="0" collapsed="false">
      <c r="E93" s="18" t="s">
        <v>56</v>
      </c>
      <c r="F93" s="18" t="s">
        <v>16</v>
      </c>
      <c r="G93" s="18" t="s">
        <v>36</v>
      </c>
      <c r="H93" s="18" t="s">
        <v>33</v>
      </c>
      <c r="I93" s="18" t="s">
        <v>18</v>
      </c>
      <c r="J93" s="19" t="s">
        <v>19</v>
      </c>
      <c r="K93" s="19" t="s">
        <v>57</v>
      </c>
      <c r="L93" s="19" t="s">
        <v>58</v>
      </c>
      <c r="M93" s="19" t="s">
        <v>22</v>
      </c>
      <c r="N93" s="19" t="s">
        <v>59</v>
      </c>
    </row>
    <row r="94" customFormat="false" ht="12.75" hidden="false" customHeight="true" outlineLevel="0" collapsed="false">
      <c r="E94" s="21" t="n">
        <v>6</v>
      </c>
      <c r="F94" s="21" t="n">
        <f aca="false">6*4-F90</f>
        <v>18</v>
      </c>
      <c r="G94" s="21" t="n">
        <f aca="false">6*4-1</f>
        <v>23</v>
      </c>
      <c r="H94" s="21" t="n">
        <f aca="false">4*6</f>
        <v>24</v>
      </c>
      <c r="I94" s="21" t="n">
        <v>10</v>
      </c>
      <c r="J94" s="22" t="n">
        <f aca="false">E94*F94*G94*H94*I94</f>
        <v>596160</v>
      </c>
      <c r="K94" s="22" t="n">
        <f aca="false">J94*2</f>
        <v>1192320</v>
      </c>
      <c r="L94" s="22" t="n">
        <f aca="false">K94</f>
        <v>1192320</v>
      </c>
      <c r="M94" s="22" t="n">
        <f aca="false">L94*4</f>
        <v>4769280</v>
      </c>
      <c r="N94" s="23" t="n">
        <f aca="false">M94*213/308</f>
        <v>3298235.84415584</v>
      </c>
    </row>
    <row r="95" customFormat="false" ht="12.75" hidden="false" customHeight="true" outlineLevel="0" collapsed="false">
      <c r="E95" s="21" t="n">
        <v>312</v>
      </c>
      <c r="F95" s="21" t="n">
        <v>311</v>
      </c>
      <c r="G95" s="21" t="n">
        <v>310</v>
      </c>
      <c r="H95" s="21" t="n">
        <v>309</v>
      </c>
      <c r="I95" s="21" t="n">
        <v>1</v>
      </c>
      <c r="J95" s="22" t="n">
        <f aca="false">E95*F95*G95*H95*I95</f>
        <v>9294695280</v>
      </c>
      <c r="K95" s="13"/>
      <c r="L95" s="13"/>
      <c r="M95" s="13"/>
      <c r="N95" s="13"/>
    </row>
    <row r="96" customFormat="false" ht="12.75" hidden="false" customHeight="true" outlineLevel="0" collapsed="false">
      <c r="J96" s="13"/>
      <c r="K96" s="13"/>
      <c r="L96" s="13"/>
      <c r="M96" s="13"/>
      <c r="N96" s="13"/>
    </row>
    <row r="97" customFormat="false" ht="12.75" hidden="false" customHeight="true" outlineLevel="0" collapsed="false">
      <c r="E97" s="18" t="s">
        <v>56</v>
      </c>
      <c r="F97" s="18" t="s">
        <v>60</v>
      </c>
      <c r="G97" s="18" t="s">
        <v>61</v>
      </c>
      <c r="H97" s="18" t="s">
        <v>29</v>
      </c>
      <c r="I97" s="18" t="s">
        <v>18</v>
      </c>
      <c r="J97" s="19" t="s">
        <v>19</v>
      </c>
      <c r="K97" s="19" t="s">
        <v>62</v>
      </c>
      <c r="L97" s="19" t="s">
        <v>58</v>
      </c>
      <c r="M97" s="19" t="s">
        <v>22</v>
      </c>
      <c r="N97" s="19" t="s">
        <v>59</v>
      </c>
    </row>
    <row r="98" customFormat="false" ht="12.75" hidden="false" customHeight="true" outlineLevel="0" collapsed="false">
      <c r="E98" s="21" t="n">
        <v>6</v>
      </c>
      <c r="F98" s="21" t="n">
        <v>6</v>
      </c>
      <c r="G98" s="21" t="n">
        <v>18</v>
      </c>
      <c r="H98" s="21" t="n">
        <f aca="false">78-2</f>
        <v>76</v>
      </c>
      <c r="I98" s="21" t="n">
        <v>5</v>
      </c>
      <c r="J98" s="22" t="n">
        <f aca="false">E98*F98*G98*H98*I98</f>
        <v>246240</v>
      </c>
      <c r="K98" s="22" t="n">
        <f aca="false">J98*6</f>
        <v>1477440</v>
      </c>
      <c r="L98" s="22" t="n">
        <f aca="false">K98</f>
        <v>1477440</v>
      </c>
      <c r="M98" s="22" t="n">
        <f aca="false">L98*4</f>
        <v>5909760</v>
      </c>
      <c r="N98" s="23" t="n">
        <f aca="false">M98*213/308</f>
        <v>4086944.41558442</v>
      </c>
    </row>
    <row r="99" customFormat="false" ht="12.75" hidden="false" customHeight="true" outlineLevel="0" collapsed="false">
      <c r="E99" s="21" t="n">
        <v>312</v>
      </c>
      <c r="F99" s="21" t="n">
        <v>311</v>
      </c>
      <c r="G99" s="21" t="n">
        <v>310</v>
      </c>
      <c r="H99" s="21" t="n">
        <v>309</v>
      </c>
      <c r="I99" s="21" t="n">
        <v>1</v>
      </c>
      <c r="J99" s="22" t="n">
        <f aca="false">E99*F99*G99*H99*I99</f>
        <v>9294695280</v>
      </c>
      <c r="K99" s="13"/>
      <c r="L99" s="13"/>
      <c r="M99" s="13"/>
      <c r="N99" s="13"/>
    </row>
    <row r="100" customFormat="false" ht="12.75" hidden="false" customHeight="true" outlineLevel="0" collapsed="false">
      <c r="J100" s="13"/>
      <c r="K100" s="13"/>
      <c r="L100" s="13"/>
      <c r="M100" s="13"/>
      <c r="N100" s="13"/>
    </row>
    <row r="101" customFormat="false" ht="12.75" hidden="false" customHeight="true" outlineLevel="0" collapsed="false">
      <c r="E101" s="18" t="s">
        <v>56</v>
      </c>
      <c r="F101" s="18" t="s">
        <v>44</v>
      </c>
      <c r="G101" s="18" t="s">
        <v>45</v>
      </c>
      <c r="H101" s="18" t="s">
        <v>29</v>
      </c>
      <c r="I101" s="18" t="s">
        <v>18</v>
      </c>
      <c r="J101" s="19" t="s">
        <v>19</v>
      </c>
      <c r="K101" s="18" t="s">
        <v>63</v>
      </c>
      <c r="L101" s="19" t="s">
        <v>58</v>
      </c>
      <c r="M101" s="19" t="s">
        <v>22</v>
      </c>
      <c r="N101" s="19" t="s">
        <v>59</v>
      </c>
    </row>
    <row r="102" customFormat="false" ht="12.75" hidden="false" customHeight="true" outlineLevel="0" collapsed="false">
      <c r="E102" s="21" t="n">
        <v>6</v>
      </c>
      <c r="F102" s="21" t="n">
        <v>6</v>
      </c>
      <c r="G102" s="21" t="n">
        <f aca="false">4*6*3</f>
        <v>72</v>
      </c>
      <c r="H102" s="21" t="n">
        <f aca="false">78-2</f>
        <v>76</v>
      </c>
      <c r="I102" s="21" t="n">
        <v>5</v>
      </c>
      <c r="J102" s="22" t="n">
        <f aca="false">E102*F102*G102*H102*I102</f>
        <v>984960</v>
      </c>
      <c r="K102" s="22" t="n">
        <f aca="false">J102*2</f>
        <v>1969920</v>
      </c>
      <c r="L102" s="22" t="n">
        <f aca="false">K102</f>
        <v>1969920</v>
      </c>
      <c r="M102" s="22" t="n">
        <f aca="false">L102*4</f>
        <v>7879680</v>
      </c>
      <c r="N102" s="23" t="n">
        <f aca="false">M102*213/308</f>
        <v>5449259.22077922</v>
      </c>
    </row>
    <row r="103" customFormat="false" ht="12.75" hidden="false" customHeight="true" outlineLevel="0" collapsed="false">
      <c r="E103" s="21" t="n">
        <v>312</v>
      </c>
      <c r="F103" s="21" t="n">
        <v>311</v>
      </c>
      <c r="G103" s="21" t="n">
        <v>310</v>
      </c>
      <c r="H103" s="21" t="n">
        <v>309</v>
      </c>
      <c r="I103" s="21" t="n">
        <v>1</v>
      </c>
      <c r="J103" s="22" t="n">
        <f aca="false">E103*F103*G103*H103*I103</f>
        <v>9294695280</v>
      </c>
      <c r="K103" s="13"/>
      <c r="L103" s="13"/>
      <c r="M103" s="13"/>
      <c r="N103" s="13"/>
    </row>
    <row r="104" customFormat="false" ht="12.75" hidden="false" customHeight="true" outlineLevel="0" collapsed="false">
      <c r="J104" s="13"/>
      <c r="K104" s="13"/>
      <c r="L104" s="13"/>
      <c r="M104" s="13"/>
      <c r="N104" s="13"/>
    </row>
    <row r="105" customFormat="false" ht="12.75" hidden="false" customHeight="true" outlineLevel="0" collapsed="false">
      <c r="E105" s="18" t="s">
        <v>56</v>
      </c>
      <c r="F105" s="18" t="s">
        <v>64</v>
      </c>
      <c r="G105" s="18" t="s">
        <v>65</v>
      </c>
      <c r="H105" s="18" t="s">
        <v>17</v>
      </c>
      <c r="I105" s="18" t="s">
        <v>18</v>
      </c>
      <c r="J105" s="19" t="s">
        <v>19</v>
      </c>
      <c r="K105" s="19" t="s">
        <v>66</v>
      </c>
      <c r="L105" s="19" t="s">
        <v>58</v>
      </c>
      <c r="M105" s="19" t="s">
        <v>22</v>
      </c>
      <c r="N105" s="19" t="s">
        <v>59</v>
      </c>
    </row>
    <row r="106" customFormat="false" ht="12.75" hidden="false" customHeight="true" outlineLevel="0" collapsed="false">
      <c r="E106" s="21" t="n">
        <v>6</v>
      </c>
      <c r="F106" s="21" t="n">
        <v>6</v>
      </c>
      <c r="G106" s="21" t="n">
        <v>18</v>
      </c>
      <c r="H106" s="21" t="n">
        <v>6</v>
      </c>
      <c r="I106" s="21" t="n">
        <v>40</v>
      </c>
      <c r="J106" s="22" t="n">
        <f aca="false">E106*F106*G106*H106*I106</f>
        <v>155520</v>
      </c>
      <c r="K106" s="22" t="n">
        <f aca="false">J106*2</f>
        <v>311040</v>
      </c>
      <c r="L106" s="22" t="n">
        <f aca="false">K106</f>
        <v>311040</v>
      </c>
      <c r="M106" s="22" t="n">
        <f aca="false">L106*4</f>
        <v>1244160</v>
      </c>
      <c r="N106" s="23" t="n">
        <f aca="false">M106*213/308</f>
        <v>860409.350649351</v>
      </c>
    </row>
    <row r="107" customFormat="false" ht="12.75" hidden="false" customHeight="true" outlineLevel="0" collapsed="false">
      <c r="E107" s="21" t="n">
        <v>312</v>
      </c>
      <c r="F107" s="21" t="n">
        <v>311</v>
      </c>
      <c r="G107" s="21" t="n">
        <v>310</v>
      </c>
      <c r="H107" s="21" t="n">
        <v>309</v>
      </c>
      <c r="I107" s="21" t="n">
        <v>1</v>
      </c>
      <c r="J107" s="22" t="n">
        <f aca="false">E107*F107*G107*H107*I107</f>
        <v>9294695280</v>
      </c>
      <c r="K107" s="13"/>
      <c r="L107" s="13"/>
      <c r="M107" s="13"/>
      <c r="N107" s="13"/>
    </row>
    <row r="108" customFormat="false" ht="12.75" hidden="false" customHeight="true" outlineLevel="0" collapsed="false">
      <c r="J108" s="13"/>
      <c r="K108" s="13"/>
      <c r="L108" s="13"/>
      <c r="M108" s="13"/>
      <c r="N108" s="13"/>
    </row>
    <row r="109" customFormat="false" ht="12.75" hidden="false" customHeight="true" outlineLevel="0" collapsed="false">
      <c r="E109" s="18" t="s">
        <v>56</v>
      </c>
      <c r="F109" s="18" t="s">
        <v>64</v>
      </c>
      <c r="G109" s="18" t="s">
        <v>65</v>
      </c>
      <c r="H109" s="18" t="s">
        <v>29</v>
      </c>
      <c r="I109" s="18" t="s">
        <v>18</v>
      </c>
      <c r="J109" s="19" t="s">
        <v>19</v>
      </c>
      <c r="K109" s="19" t="s">
        <v>66</v>
      </c>
      <c r="L109" s="19" t="s">
        <v>58</v>
      </c>
      <c r="M109" s="19" t="s">
        <v>22</v>
      </c>
      <c r="N109" s="19" t="s">
        <v>59</v>
      </c>
    </row>
    <row r="110" customFormat="false" ht="12.75" hidden="false" customHeight="true" outlineLevel="0" collapsed="false">
      <c r="E110" s="21" t="n">
        <v>6</v>
      </c>
      <c r="F110" s="21" t="n">
        <v>6</v>
      </c>
      <c r="G110" s="21" t="n">
        <v>18</v>
      </c>
      <c r="H110" s="21" t="n">
        <f aca="false">78-2-6</f>
        <v>70</v>
      </c>
      <c r="I110" s="21" t="n">
        <v>5</v>
      </c>
      <c r="J110" s="22" t="n">
        <f aca="false">E110*F110*G110*H110*I110</f>
        <v>226800</v>
      </c>
      <c r="K110" s="22" t="n">
        <f aca="false">J110*2</f>
        <v>453600</v>
      </c>
      <c r="L110" s="22" t="n">
        <f aca="false">K110</f>
        <v>453600</v>
      </c>
      <c r="M110" s="22" t="n">
        <f aca="false">L110*4</f>
        <v>1814400</v>
      </c>
      <c r="N110" s="23" t="n">
        <f aca="false">M110*213/308</f>
        <v>1254763.63636364</v>
      </c>
    </row>
    <row r="111" customFormat="false" ht="12.75" hidden="false" customHeight="true" outlineLevel="0" collapsed="false">
      <c r="E111" s="21" t="n">
        <v>312</v>
      </c>
      <c r="F111" s="21" t="n">
        <v>311</v>
      </c>
      <c r="G111" s="21" t="n">
        <v>310</v>
      </c>
      <c r="H111" s="21" t="n">
        <v>309</v>
      </c>
      <c r="I111" s="21" t="n">
        <v>1</v>
      </c>
      <c r="J111" s="22" t="n">
        <f aca="false">E111*F111*G111*H111*I111</f>
        <v>9294695280</v>
      </c>
      <c r="K111" s="13"/>
      <c r="L111" s="13"/>
      <c r="M111" s="13"/>
      <c r="N111" s="13"/>
    </row>
    <row r="112" customFormat="false" ht="12.75" hidden="false" customHeight="true" outlineLevel="0" collapsed="false">
      <c r="J112" s="13"/>
      <c r="K112" s="13"/>
      <c r="L112" s="13"/>
      <c r="M112" s="13"/>
      <c r="N112" s="13"/>
    </row>
    <row r="113" customFormat="false" ht="12.75" hidden="false" customHeight="true" outlineLevel="0" collapsed="false">
      <c r="E113" s="18" t="s">
        <v>56</v>
      </c>
      <c r="F113" s="18" t="s">
        <v>64</v>
      </c>
      <c r="G113" s="18" t="s">
        <v>65</v>
      </c>
      <c r="H113" s="18" t="s">
        <v>33</v>
      </c>
      <c r="I113" s="18" t="s">
        <v>18</v>
      </c>
      <c r="J113" s="19" t="s">
        <v>19</v>
      </c>
      <c r="K113" s="19" t="s">
        <v>66</v>
      </c>
      <c r="L113" s="19" t="s">
        <v>58</v>
      </c>
      <c r="M113" s="19" t="s">
        <v>22</v>
      </c>
      <c r="N113" s="19" t="s">
        <v>59</v>
      </c>
    </row>
    <row r="114" customFormat="false" ht="12.75" hidden="false" customHeight="true" outlineLevel="0" collapsed="false">
      <c r="E114" s="21" t="n">
        <v>6</v>
      </c>
      <c r="F114" s="21" t="n">
        <v>6</v>
      </c>
      <c r="G114" s="21" t="n">
        <v>18</v>
      </c>
      <c r="H114" s="21" t="n">
        <f aca="false">6*4-6</f>
        <v>18</v>
      </c>
      <c r="I114" s="21" t="n">
        <v>10</v>
      </c>
      <c r="J114" s="22" t="n">
        <f aca="false">E114*F114*G114*H114*I114</f>
        <v>116640</v>
      </c>
      <c r="K114" s="22" t="n">
        <f aca="false">J114*2</f>
        <v>233280</v>
      </c>
      <c r="L114" s="22" t="n">
        <f aca="false">K114</f>
        <v>233280</v>
      </c>
      <c r="M114" s="22" t="n">
        <f aca="false">L114*4</f>
        <v>933120</v>
      </c>
      <c r="N114" s="23" t="n">
        <f aca="false">M114*213/308</f>
        <v>645307.012987013</v>
      </c>
    </row>
    <row r="115" customFormat="false" ht="12.75" hidden="false" customHeight="true" outlineLevel="0" collapsed="false">
      <c r="E115" s="21" t="n">
        <v>312</v>
      </c>
      <c r="F115" s="21" t="n">
        <v>311</v>
      </c>
      <c r="G115" s="21" t="n">
        <v>310</v>
      </c>
      <c r="H115" s="21" t="n">
        <v>309</v>
      </c>
      <c r="I115" s="21" t="n">
        <v>1</v>
      </c>
      <c r="J115" s="22" t="n">
        <f aca="false">E115*F115*G115*H115*I115</f>
        <v>9294695280</v>
      </c>
      <c r="K115" s="13"/>
      <c r="L115" s="13"/>
      <c r="M115" s="13"/>
      <c r="N115" s="13"/>
    </row>
    <row r="116" customFormat="false" ht="12.75" hidden="false" customHeight="true" outlineLevel="0" collapsed="false">
      <c r="J116" s="13"/>
      <c r="K116" s="13"/>
      <c r="L116" s="13"/>
      <c r="M116" s="13"/>
      <c r="N116" s="13"/>
    </row>
    <row r="117" customFormat="false" ht="12.75" hidden="false" customHeight="true" outlineLevel="0" collapsed="false">
      <c r="E117" s="18" t="s">
        <v>56</v>
      </c>
      <c r="F117" s="18" t="s">
        <v>65</v>
      </c>
      <c r="G117" s="18" t="s">
        <v>67</v>
      </c>
      <c r="H117" s="18" t="s">
        <v>33</v>
      </c>
      <c r="I117" s="18" t="s">
        <v>18</v>
      </c>
      <c r="J117" s="19" t="s">
        <v>19</v>
      </c>
      <c r="K117" s="19" t="s">
        <v>66</v>
      </c>
      <c r="L117" s="19" t="s">
        <v>58</v>
      </c>
      <c r="M117" s="19" t="s">
        <v>22</v>
      </c>
      <c r="N117" s="19" t="s">
        <v>59</v>
      </c>
    </row>
    <row r="118" customFormat="false" ht="12.75" hidden="false" customHeight="true" outlineLevel="0" collapsed="false">
      <c r="E118" s="21" t="n">
        <v>6</v>
      </c>
      <c r="F118" s="21" t="n">
        <f aca="false">6*4-F114</f>
        <v>18</v>
      </c>
      <c r="G118" s="21" t="n">
        <f aca="false">6*4-1</f>
        <v>23</v>
      </c>
      <c r="H118" s="21" t="n">
        <f aca="false">4*6</f>
        <v>24</v>
      </c>
      <c r="I118" s="21" t="n">
        <v>10</v>
      </c>
      <c r="J118" s="22" t="n">
        <f aca="false">E118*F118*G118*H118*I118</f>
        <v>596160</v>
      </c>
      <c r="K118" s="22" t="n">
        <f aca="false">J118*2</f>
        <v>1192320</v>
      </c>
      <c r="L118" s="22" t="n">
        <f aca="false">K118</f>
        <v>1192320</v>
      </c>
      <c r="M118" s="22" t="n">
        <f aca="false">L118*4</f>
        <v>4769280</v>
      </c>
      <c r="N118" s="23" t="n">
        <f aca="false">M118*213/308</f>
        <v>3298235.84415584</v>
      </c>
    </row>
    <row r="119" customFormat="false" ht="12.75" hidden="false" customHeight="true" outlineLevel="0" collapsed="false">
      <c r="E119" s="21" t="n">
        <v>312</v>
      </c>
      <c r="F119" s="21" t="n">
        <v>311</v>
      </c>
      <c r="G119" s="21" t="n">
        <v>310</v>
      </c>
      <c r="H119" s="21" t="n">
        <v>309</v>
      </c>
      <c r="I119" s="21" t="n">
        <v>1</v>
      </c>
      <c r="J119" s="22" t="n">
        <f aca="false">E119*F119*G119*H119*I119</f>
        <v>9294695280</v>
      </c>
      <c r="K119" s="13"/>
      <c r="L119" s="13"/>
      <c r="M119" s="13"/>
      <c r="N119" s="13"/>
    </row>
    <row r="120" customFormat="false" ht="12.75" hidden="false" customHeight="true" outlineLevel="0" collapsed="false">
      <c r="J120" s="13"/>
      <c r="K120" s="13"/>
      <c r="L120" s="13"/>
      <c r="M120" s="13"/>
      <c r="N120" s="13"/>
    </row>
    <row r="121" customFormat="false" ht="12.75" hidden="false" customHeight="true" outlineLevel="0" collapsed="false">
      <c r="D121" s="3" t="s">
        <v>68</v>
      </c>
      <c r="E121" s="18" t="s">
        <v>69</v>
      </c>
      <c r="F121" s="18" t="s">
        <v>70</v>
      </c>
      <c r="G121" s="18" t="s">
        <v>71</v>
      </c>
      <c r="H121" s="18" t="s">
        <v>17</v>
      </c>
      <c r="I121" s="18" t="s">
        <v>18</v>
      </c>
      <c r="J121" s="19" t="s">
        <v>19</v>
      </c>
      <c r="K121" s="19" t="s">
        <v>72</v>
      </c>
      <c r="L121" s="19" t="s">
        <v>73</v>
      </c>
      <c r="M121" s="19" t="s">
        <v>22</v>
      </c>
      <c r="N121" s="19" t="s">
        <v>23</v>
      </c>
    </row>
    <row r="122" customFormat="false" ht="12.75" hidden="false" customHeight="true" outlineLevel="0" collapsed="false">
      <c r="E122" s="21" t="n">
        <v>6</v>
      </c>
      <c r="F122" s="21" t="n">
        <v>6</v>
      </c>
      <c r="G122" s="21" t="n">
        <v>18</v>
      </c>
      <c r="H122" s="21" t="n">
        <v>6</v>
      </c>
      <c r="I122" s="21" t="n">
        <v>40</v>
      </c>
      <c r="J122" s="22" t="n">
        <f aca="false">E122*F122*G122*H122*I122</f>
        <v>155520</v>
      </c>
      <c r="K122" s="22" t="n">
        <f aca="false">J122</f>
        <v>155520</v>
      </c>
      <c r="L122" s="22" t="n">
        <f aca="false">K122*1</f>
        <v>155520</v>
      </c>
      <c r="M122" s="22" t="n">
        <f aca="false">L122*4</f>
        <v>622080</v>
      </c>
      <c r="N122" s="23" t="n">
        <f aca="false">M122</f>
        <v>622080</v>
      </c>
    </row>
    <row r="123" customFormat="false" ht="12.75" hidden="false" customHeight="true" outlineLevel="0" collapsed="false">
      <c r="E123" s="21" t="n">
        <v>312</v>
      </c>
      <c r="F123" s="21" t="n">
        <v>311</v>
      </c>
      <c r="G123" s="21" t="n">
        <v>310</v>
      </c>
      <c r="H123" s="21" t="n">
        <v>309</v>
      </c>
      <c r="I123" s="21" t="n">
        <v>1</v>
      </c>
      <c r="J123" s="22" t="n">
        <f aca="false">E123*F123*G123*H123*I123</f>
        <v>9294695280</v>
      </c>
      <c r="K123" s="13"/>
      <c r="L123" s="13"/>
      <c r="M123" s="13"/>
      <c r="N123" s="13"/>
    </row>
    <row r="124" customFormat="false" ht="12.75" hidden="false" customHeight="true" outlineLevel="0" collapsed="false">
      <c r="J124" s="13"/>
      <c r="K124" s="13"/>
      <c r="L124" s="13"/>
      <c r="M124" s="13"/>
      <c r="N124" s="13"/>
    </row>
    <row r="125" customFormat="false" ht="12.75" hidden="false" customHeight="true" outlineLevel="0" collapsed="false">
      <c r="E125" s="18" t="s">
        <v>69</v>
      </c>
      <c r="F125" s="18" t="s">
        <v>70</v>
      </c>
      <c r="G125" s="18" t="s">
        <v>71</v>
      </c>
      <c r="H125" s="18" t="s">
        <v>29</v>
      </c>
      <c r="I125" s="18" t="s">
        <v>18</v>
      </c>
      <c r="J125" s="19" t="s">
        <v>19</v>
      </c>
      <c r="K125" s="19" t="s">
        <v>72</v>
      </c>
      <c r="L125" s="19" t="s">
        <v>73</v>
      </c>
      <c r="M125" s="19" t="s">
        <v>22</v>
      </c>
      <c r="N125" s="19" t="s">
        <v>23</v>
      </c>
    </row>
    <row r="126" customFormat="false" ht="12.75" hidden="false" customHeight="true" outlineLevel="0" collapsed="false">
      <c r="E126" s="21" t="n">
        <v>6</v>
      </c>
      <c r="F126" s="21" t="n">
        <v>6</v>
      </c>
      <c r="G126" s="21" t="n">
        <v>18</v>
      </c>
      <c r="H126" s="21" t="n">
        <f aca="false">78-2-6</f>
        <v>70</v>
      </c>
      <c r="I126" s="21" t="n">
        <v>5</v>
      </c>
      <c r="J126" s="22" t="n">
        <f aca="false">E126*F126*G126*H126*I126</f>
        <v>226800</v>
      </c>
      <c r="K126" s="22" t="n">
        <f aca="false">J126</f>
        <v>226800</v>
      </c>
      <c r="L126" s="22" t="n">
        <f aca="false">K126*1</f>
        <v>226800</v>
      </c>
      <c r="M126" s="22" t="n">
        <f aca="false">L126*4</f>
        <v>907200</v>
      </c>
      <c r="N126" s="23" t="n">
        <f aca="false">M126</f>
        <v>907200</v>
      </c>
    </row>
    <row r="127" customFormat="false" ht="12.75" hidden="false" customHeight="true" outlineLevel="0" collapsed="false">
      <c r="E127" s="21" t="n">
        <v>312</v>
      </c>
      <c r="F127" s="21" t="n">
        <v>311</v>
      </c>
      <c r="G127" s="21" t="n">
        <v>310</v>
      </c>
      <c r="H127" s="21" t="n">
        <v>309</v>
      </c>
      <c r="I127" s="21" t="n">
        <v>1</v>
      </c>
      <c r="J127" s="22" t="n">
        <f aca="false">E127*F127*G127*H127*I127</f>
        <v>9294695280</v>
      </c>
      <c r="K127" s="13"/>
      <c r="L127" s="13"/>
      <c r="M127" s="13"/>
      <c r="N127" s="13"/>
    </row>
    <row r="128" customFormat="false" ht="12.75" hidden="false" customHeight="true" outlineLevel="0" collapsed="false">
      <c r="J128" s="13"/>
      <c r="K128" s="13"/>
      <c r="L128" s="13"/>
      <c r="M128" s="13"/>
      <c r="N128" s="13"/>
    </row>
    <row r="129" customFormat="false" ht="12.75" hidden="false" customHeight="true" outlineLevel="0" collapsed="false">
      <c r="E129" s="18" t="s">
        <v>69</v>
      </c>
      <c r="F129" s="18" t="s">
        <v>70</v>
      </c>
      <c r="G129" s="18" t="s">
        <v>71</v>
      </c>
      <c r="H129" s="18" t="s">
        <v>33</v>
      </c>
      <c r="I129" s="18" t="s">
        <v>18</v>
      </c>
      <c r="J129" s="19" t="s">
        <v>19</v>
      </c>
      <c r="K129" s="19" t="s">
        <v>72</v>
      </c>
      <c r="L129" s="19" t="s">
        <v>73</v>
      </c>
      <c r="M129" s="19" t="s">
        <v>22</v>
      </c>
      <c r="N129" s="19" t="s">
        <v>23</v>
      </c>
    </row>
    <row r="130" customFormat="false" ht="12.75" hidden="false" customHeight="true" outlineLevel="0" collapsed="false">
      <c r="E130" s="21" t="n">
        <v>6</v>
      </c>
      <c r="F130" s="21" t="n">
        <v>6</v>
      </c>
      <c r="G130" s="21" t="n">
        <v>18</v>
      </c>
      <c r="H130" s="21" t="n">
        <f aca="false">6*4-6</f>
        <v>18</v>
      </c>
      <c r="I130" s="21" t="n">
        <v>10</v>
      </c>
      <c r="J130" s="22" t="n">
        <f aca="false">E130*F130*G130*H130*I130</f>
        <v>116640</v>
      </c>
      <c r="K130" s="22" t="n">
        <f aca="false">J130</f>
        <v>116640</v>
      </c>
      <c r="L130" s="22" t="n">
        <f aca="false">K130*1</f>
        <v>116640</v>
      </c>
      <c r="M130" s="22" t="n">
        <f aca="false">L130*4</f>
        <v>466560</v>
      </c>
      <c r="N130" s="23" t="n">
        <f aca="false">M130</f>
        <v>466560</v>
      </c>
    </row>
    <row r="131" customFormat="false" ht="12.75" hidden="false" customHeight="true" outlineLevel="0" collapsed="false">
      <c r="E131" s="21" t="n">
        <v>312</v>
      </c>
      <c r="F131" s="21" t="n">
        <v>311</v>
      </c>
      <c r="G131" s="21" t="n">
        <v>310</v>
      </c>
      <c r="H131" s="21" t="n">
        <v>309</v>
      </c>
      <c r="I131" s="21" t="n">
        <v>1</v>
      </c>
      <c r="J131" s="22" t="n">
        <f aca="false">E131*F131*G131*H131*I131</f>
        <v>9294695280</v>
      </c>
      <c r="K131" s="13"/>
      <c r="L131" s="13"/>
      <c r="M131" s="13"/>
      <c r="N131" s="13"/>
    </row>
    <row r="132" customFormat="false" ht="12.75" hidden="false" customHeight="true" outlineLevel="0" collapsed="false">
      <c r="J132" s="13"/>
      <c r="K132" s="13"/>
      <c r="L132" s="13"/>
      <c r="M132" s="13"/>
      <c r="N132" s="13"/>
    </row>
    <row r="133" customFormat="false" ht="12.75" hidden="false" customHeight="true" outlineLevel="0" collapsed="false">
      <c r="E133" s="18" t="s">
        <v>69</v>
      </c>
      <c r="F133" s="18" t="s">
        <v>71</v>
      </c>
      <c r="G133" s="18" t="s">
        <v>74</v>
      </c>
      <c r="H133" s="18" t="s">
        <v>33</v>
      </c>
      <c r="I133" s="18" t="s">
        <v>18</v>
      </c>
      <c r="J133" s="19" t="s">
        <v>19</v>
      </c>
      <c r="K133" s="19" t="s">
        <v>72</v>
      </c>
      <c r="L133" s="19" t="s">
        <v>73</v>
      </c>
      <c r="M133" s="19" t="s">
        <v>22</v>
      </c>
      <c r="N133" s="19" t="s">
        <v>23</v>
      </c>
    </row>
    <row r="134" customFormat="false" ht="12.75" hidden="false" customHeight="true" outlineLevel="0" collapsed="false">
      <c r="E134" s="21" t="n">
        <v>6</v>
      </c>
      <c r="F134" s="21" t="n">
        <f aca="false">6*4-F130</f>
        <v>18</v>
      </c>
      <c r="G134" s="21" t="n">
        <f aca="false">6*4-1</f>
        <v>23</v>
      </c>
      <c r="H134" s="21" t="n">
        <f aca="false">4*6</f>
        <v>24</v>
      </c>
      <c r="I134" s="21" t="n">
        <v>10</v>
      </c>
      <c r="J134" s="22" t="n">
        <f aca="false">E134*F134*G134*H134*I134</f>
        <v>596160</v>
      </c>
      <c r="K134" s="22" t="n">
        <f aca="false">J134</f>
        <v>596160</v>
      </c>
      <c r="L134" s="22" t="n">
        <f aca="false">K134*1</f>
        <v>596160</v>
      </c>
      <c r="M134" s="22" t="n">
        <f aca="false">L134*4</f>
        <v>2384640</v>
      </c>
      <c r="N134" s="23" t="n">
        <f aca="false">M134</f>
        <v>2384640</v>
      </c>
    </row>
    <row r="135" customFormat="false" ht="12.75" hidden="false" customHeight="true" outlineLevel="0" collapsed="false">
      <c r="E135" s="21" t="n">
        <v>312</v>
      </c>
      <c r="F135" s="21" t="n">
        <v>311</v>
      </c>
      <c r="G135" s="21" t="n">
        <v>310</v>
      </c>
      <c r="H135" s="21" t="n">
        <v>309</v>
      </c>
      <c r="I135" s="21" t="n">
        <v>1</v>
      </c>
      <c r="J135" s="22" t="n">
        <f aca="false">E135*F135*G135*H135*I135</f>
        <v>9294695280</v>
      </c>
      <c r="K135" s="13"/>
      <c r="L135" s="13"/>
      <c r="M135" s="13"/>
      <c r="N135" s="13"/>
    </row>
    <row r="136" customFormat="false" ht="12.75" hidden="false" customHeight="true" outlineLevel="0" collapsed="false">
      <c r="J136" s="13"/>
      <c r="K136" s="13"/>
      <c r="L136" s="13"/>
      <c r="M136" s="13"/>
      <c r="N136" s="13"/>
    </row>
    <row r="137" customFormat="false" ht="12.75" hidden="false" customHeight="true" outlineLevel="0" collapsed="false">
      <c r="E137" s="18" t="s">
        <v>69</v>
      </c>
      <c r="F137" s="18" t="s">
        <v>75</v>
      </c>
      <c r="G137" s="18" t="s">
        <v>76</v>
      </c>
      <c r="H137" s="18" t="s">
        <v>17</v>
      </c>
      <c r="I137" s="18" t="s">
        <v>18</v>
      </c>
      <c r="J137" s="19" t="s">
        <v>19</v>
      </c>
      <c r="K137" s="19" t="s">
        <v>77</v>
      </c>
      <c r="L137" s="19" t="s">
        <v>73</v>
      </c>
      <c r="M137" s="19" t="s">
        <v>22</v>
      </c>
      <c r="N137" s="19" t="s">
        <v>23</v>
      </c>
    </row>
    <row r="138" customFormat="false" ht="12.75" hidden="false" customHeight="true" outlineLevel="0" collapsed="false">
      <c r="E138" s="21" t="n">
        <v>6</v>
      </c>
      <c r="F138" s="21" t="n">
        <v>6</v>
      </c>
      <c r="G138" s="21" t="n">
        <v>18</v>
      </c>
      <c r="H138" s="21" t="n">
        <v>12</v>
      </c>
      <c r="I138" s="21" t="n">
        <v>40</v>
      </c>
      <c r="J138" s="22" t="n">
        <f aca="false">E138*F138*G138*H138*I138</f>
        <v>311040</v>
      </c>
      <c r="K138" s="22" t="n">
        <f aca="false">J138*2</f>
        <v>622080</v>
      </c>
      <c r="L138" s="22" t="n">
        <f aca="false">K138*1</f>
        <v>622080</v>
      </c>
      <c r="M138" s="22" t="n">
        <f aca="false">L138*4</f>
        <v>2488320</v>
      </c>
      <c r="N138" s="23" t="n">
        <f aca="false">M138</f>
        <v>2488320</v>
      </c>
    </row>
    <row r="139" customFormat="false" ht="12.75" hidden="false" customHeight="true" outlineLevel="0" collapsed="false">
      <c r="E139" s="21" t="n">
        <v>312</v>
      </c>
      <c r="F139" s="21" t="n">
        <v>311</v>
      </c>
      <c r="G139" s="21" t="n">
        <v>310</v>
      </c>
      <c r="H139" s="21" t="n">
        <v>309</v>
      </c>
      <c r="I139" s="21" t="n">
        <v>1</v>
      </c>
      <c r="J139" s="22" t="n">
        <f aca="false">E139*F139*G139*H139*I139</f>
        <v>9294695280</v>
      </c>
      <c r="K139" s="13"/>
      <c r="L139" s="13"/>
      <c r="M139" s="13"/>
      <c r="N139" s="13"/>
    </row>
    <row r="140" customFormat="false" ht="12.75" hidden="false" customHeight="true" outlineLevel="0" collapsed="false">
      <c r="J140" s="13"/>
      <c r="K140" s="13"/>
      <c r="L140" s="13"/>
      <c r="M140" s="13"/>
      <c r="N140" s="13"/>
    </row>
    <row r="141" customFormat="false" ht="12.75" hidden="false" customHeight="true" outlineLevel="0" collapsed="false">
      <c r="E141" s="18" t="s">
        <v>69</v>
      </c>
      <c r="F141" s="18" t="s">
        <v>75</v>
      </c>
      <c r="G141" s="18" t="s">
        <v>76</v>
      </c>
      <c r="H141" s="18" t="s">
        <v>29</v>
      </c>
      <c r="I141" s="18" t="s">
        <v>18</v>
      </c>
      <c r="J141" s="19" t="s">
        <v>19</v>
      </c>
      <c r="K141" s="19" t="s">
        <v>77</v>
      </c>
      <c r="L141" s="19" t="s">
        <v>73</v>
      </c>
      <c r="M141" s="19" t="s">
        <v>22</v>
      </c>
      <c r="N141" s="19" t="s">
        <v>23</v>
      </c>
    </row>
    <row r="142" customFormat="false" ht="12.75" hidden="false" customHeight="true" outlineLevel="0" collapsed="false">
      <c r="E142" s="21" t="n">
        <v>6</v>
      </c>
      <c r="F142" s="21" t="n">
        <v>6</v>
      </c>
      <c r="G142" s="21" t="n">
        <v>18</v>
      </c>
      <c r="H142" s="21" t="n">
        <f aca="false">78-2-12</f>
        <v>64</v>
      </c>
      <c r="I142" s="21" t="n">
        <v>5</v>
      </c>
      <c r="J142" s="22" t="n">
        <f aca="false">E142*F142*G142*H142*I142</f>
        <v>207360</v>
      </c>
      <c r="K142" s="22" t="n">
        <f aca="false">J142*2</f>
        <v>414720</v>
      </c>
      <c r="L142" s="22" t="n">
        <f aca="false">K142*1</f>
        <v>414720</v>
      </c>
      <c r="M142" s="22" t="n">
        <f aca="false">L142*4</f>
        <v>1658880</v>
      </c>
      <c r="N142" s="23" t="n">
        <f aca="false">M142</f>
        <v>1658880</v>
      </c>
    </row>
    <row r="143" customFormat="false" ht="12.75" hidden="false" customHeight="true" outlineLevel="0" collapsed="false">
      <c r="E143" s="21" t="n">
        <v>312</v>
      </c>
      <c r="F143" s="21" t="n">
        <v>311</v>
      </c>
      <c r="G143" s="21" t="n">
        <v>310</v>
      </c>
      <c r="H143" s="21" t="n">
        <v>309</v>
      </c>
      <c r="I143" s="21" t="n">
        <v>1</v>
      </c>
      <c r="J143" s="22" t="n">
        <f aca="false">E143*F143*G143*H143*I143</f>
        <v>9294695280</v>
      </c>
      <c r="K143" s="13"/>
      <c r="L143" s="13"/>
      <c r="M143" s="13"/>
      <c r="N143" s="13"/>
    </row>
    <row r="144" customFormat="false" ht="12.75" hidden="false" customHeight="true" outlineLevel="0" collapsed="false">
      <c r="J144" s="13"/>
      <c r="K144" s="13"/>
      <c r="L144" s="13"/>
      <c r="M144" s="13"/>
      <c r="N144" s="13"/>
    </row>
    <row r="145" customFormat="false" ht="12.75" hidden="false" customHeight="true" outlineLevel="0" collapsed="false">
      <c r="E145" s="18" t="s">
        <v>69</v>
      </c>
      <c r="F145" s="18" t="s">
        <v>75</v>
      </c>
      <c r="G145" s="18" t="s">
        <v>76</v>
      </c>
      <c r="H145" s="18" t="s">
        <v>33</v>
      </c>
      <c r="I145" s="18" t="s">
        <v>18</v>
      </c>
      <c r="J145" s="19" t="s">
        <v>19</v>
      </c>
      <c r="K145" s="19" t="s">
        <v>77</v>
      </c>
      <c r="L145" s="19" t="s">
        <v>73</v>
      </c>
      <c r="M145" s="19" t="s">
        <v>22</v>
      </c>
      <c r="N145" s="19" t="s">
        <v>23</v>
      </c>
    </row>
    <row r="146" customFormat="false" ht="12.75" hidden="false" customHeight="true" outlineLevel="0" collapsed="false">
      <c r="E146" s="21" t="n">
        <v>6</v>
      </c>
      <c r="F146" s="21" t="n">
        <v>6</v>
      </c>
      <c r="G146" s="21" t="n">
        <v>18</v>
      </c>
      <c r="H146" s="21" t="n">
        <f aca="false">6*4*2-H138</f>
        <v>36</v>
      </c>
      <c r="I146" s="21" t="n">
        <v>10</v>
      </c>
      <c r="J146" s="22" t="n">
        <f aca="false">E146*F146*G146*H146*I146</f>
        <v>233280</v>
      </c>
      <c r="K146" s="22" t="n">
        <f aca="false">J146*2</f>
        <v>466560</v>
      </c>
      <c r="L146" s="22" t="n">
        <f aca="false">K146*1</f>
        <v>466560</v>
      </c>
      <c r="M146" s="22" t="n">
        <f aca="false">L146*4</f>
        <v>1866240</v>
      </c>
      <c r="N146" s="23" t="n">
        <f aca="false">M146</f>
        <v>1866240</v>
      </c>
    </row>
    <row r="147" customFormat="false" ht="12.75" hidden="false" customHeight="true" outlineLevel="0" collapsed="false">
      <c r="E147" s="21" t="n">
        <v>312</v>
      </c>
      <c r="F147" s="21" t="n">
        <v>311</v>
      </c>
      <c r="G147" s="21" t="n">
        <v>310</v>
      </c>
      <c r="H147" s="21" t="n">
        <v>309</v>
      </c>
      <c r="I147" s="21" t="n">
        <v>1</v>
      </c>
      <c r="J147" s="22" t="n">
        <f aca="false">E147*F147*G147*H147*I147</f>
        <v>9294695280</v>
      </c>
      <c r="K147" s="13"/>
      <c r="L147" s="13"/>
      <c r="M147" s="13"/>
      <c r="N147" s="13"/>
    </row>
    <row r="148" customFormat="false" ht="12.75" hidden="false" customHeight="true" outlineLevel="0" collapsed="false">
      <c r="J148" s="13"/>
      <c r="K148" s="13"/>
      <c r="L148" s="13"/>
      <c r="M148" s="13"/>
      <c r="N148" s="13"/>
    </row>
    <row r="149" customFormat="false" ht="12.75" hidden="false" customHeight="true" outlineLevel="0" collapsed="false">
      <c r="E149" s="18" t="s">
        <v>69</v>
      </c>
      <c r="F149" s="18" t="s">
        <v>76</v>
      </c>
      <c r="G149" s="18" t="s">
        <v>78</v>
      </c>
      <c r="H149" s="18" t="s">
        <v>33</v>
      </c>
      <c r="I149" s="18" t="s">
        <v>18</v>
      </c>
      <c r="J149" s="19" t="s">
        <v>19</v>
      </c>
      <c r="K149" s="19" t="s">
        <v>77</v>
      </c>
      <c r="L149" s="19" t="s">
        <v>73</v>
      </c>
      <c r="M149" s="19" t="s">
        <v>22</v>
      </c>
      <c r="N149" s="19" t="s">
        <v>23</v>
      </c>
    </row>
    <row r="150" customFormat="false" ht="12.75" hidden="false" customHeight="true" outlineLevel="0" collapsed="false">
      <c r="E150" s="21" t="n">
        <v>6</v>
      </c>
      <c r="F150" s="21" t="n">
        <f aca="false">6*4-F146</f>
        <v>18</v>
      </c>
      <c r="G150" s="21" t="n">
        <f aca="false">6*4-1</f>
        <v>23</v>
      </c>
      <c r="H150" s="21" t="n">
        <v>48</v>
      </c>
      <c r="I150" s="21" t="n">
        <v>10</v>
      </c>
      <c r="J150" s="22" t="n">
        <f aca="false">E150*F150*G150*H150*I150</f>
        <v>1192320</v>
      </c>
      <c r="K150" s="22" t="n">
        <f aca="false">J150*2</f>
        <v>2384640</v>
      </c>
      <c r="L150" s="22" t="n">
        <f aca="false">K150*1</f>
        <v>2384640</v>
      </c>
      <c r="M150" s="22" t="n">
        <f aca="false">L150*4</f>
        <v>9538560</v>
      </c>
      <c r="N150" s="23" t="n">
        <f aca="false">M150</f>
        <v>9538560</v>
      </c>
    </row>
    <row r="151" customFormat="false" ht="12.75" hidden="false" customHeight="true" outlineLevel="0" collapsed="false">
      <c r="E151" s="21" t="n">
        <v>312</v>
      </c>
      <c r="F151" s="21" t="n">
        <v>311</v>
      </c>
      <c r="G151" s="21" t="n">
        <v>310</v>
      </c>
      <c r="H151" s="21" t="n">
        <v>309</v>
      </c>
      <c r="I151" s="21" t="n">
        <v>1</v>
      </c>
      <c r="J151" s="22" t="n">
        <f aca="false">E151*F151*G151*H151*I151</f>
        <v>9294695280</v>
      </c>
      <c r="K151" s="13"/>
      <c r="L151" s="13"/>
      <c r="M151" s="13"/>
      <c r="N151" s="13"/>
    </row>
    <row r="152" customFormat="false" ht="12.75" hidden="false" customHeight="true" outlineLevel="0" collapsed="false">
      <c r="J152" s="13"/>
      <c r="K152" s="13"/>
      <c r="L152" s="13"/>
      <c r="M152" s="13"/>
      <c r="N152" s="13"/>
    </row>
    <row r="153" customFormat="false" ht="12.75" hidden="false" customHeight="true" outlineLevel="0" collapsed="false">
      <c r="E153" s="18" t="s">
        <v>69</v>
      </c>
      <c r="F153" s="18" t="s">
        <v>44</v>
      </c>
      <c r="G153" s="18" t="s">
        <v>45</v>
      </c>
      <c r="H153" s="18" t="s">
        <v>17</v>
      </c>
      <c r="I153" s="18" t="s">
        <v>18</v>
      </c>
      <c r="J153" s="19" t="s">
        <v>19</v>
      </c>
      <c r="K153" s="19" t="s">
        <v>79</v>
      </c>
      <c r="L153" s="19" t="s">
        <v>73</v>
      </c>
      <c r="M153" s="19" t="s">
        <v>22</v>
      </c>
      <c r="N153" s="19" t="s">
        <v>23</v>
      </c>
    </row>
    <row r="154" customFormat="false" ht="12.75" hidden="false" customHeight="true" outlineLevel="0" collapsed="false">
      <c r="E154" s="21" t="n">
        <v>6</v>
      </c>
      <c r="F154" s="21" t="n">
        <f aca="false">6*4-F150</f>
        <v>6</v>
      </c>
      <c r="G154" s="21" t="n">
        <f aca="false">4*6*3</f>
        <v>72</v>
      </c>
      <c r="H154" s="21" t="n">
        <v>6</v>
      </c>
      <c r="I154" s="21" t="n">
        <v>40</v>
      </c>
      <c r="J154" s="22" t="n">
        <f aca="false">E154*F154*G154*H154*I154</f>
        <v>622080</v>
      </c>
      <c r="K154" s="22" t="n">
        <f aca="false">J154</f>
        <v>622080</v>
      </c>
      <c r="L154" s="22" t="n">
        <f aca="false">K154*1</f>
        <v>622080</v>
      </c>
      <c r="M154" s="22" t="n">
        <f aca="false">L154*4</f>
        <v>2488320</v>
      </c>
      <c r="N154" s="23" t="n">
        <f aca="false">M154</f>
        <v>2488320</v>
      </c>
    </row>
    <row r="155" customFormat="false" ht="12.75" hidden="false" customHeight="true" outlineLevel="0" collapsed="false">
      <c r="E155" s="21" t="n">
        <v>312</v>
      </c>
      <c r="F155" s="21" t="n">
        <v>311</v>
      </c>
      <c r="G155" s="21" t="n">
        <v>310</v>
      </c>
      <c r="H155" s="21" t="n">
        <v>309</v>
      </c>
      <c r="I155" s="21" t="n">
        <v>1</v>
      </c>
      <c r="J155" s="22" t="n">
        <f aca="false">E155*F155*G155*H155*I155</f>
        <v>9294695280</v>
      </c>
      <c r="K155" s="13"/>
      <c r="L155" s="13"/>
      <c r="M155" s="13"/>
      <c r="N155" s="13"/>
    </row>
    <row r="156" customFormat="false" ht="12.75" hidden="false" customHeight="true" outlineLevel="0" collapsed="false">
      <c r="J156" s="13"/>
      <c r="K156" s="13"/>
      <c r="L156" s="13"/>
      <c r="M156" s="13"/>
      <c r="N156" s="13"/>
    </row>
    <row r="157" customFormat="false" ht="12.75" hidden="false" customHeight="true" outlineLevel="0" collapsed="false">
      <c r="E157" s="18" t="s">
        <v>69</v>
      </c>
      <c r="F157" s="18" t="s">
        <v>44</v>
      </c>
      <c r="G157" s="18" t="s">
        <v>45</v>
      </c>
      <c r="H157" s="18" t="s">
        <v>29</v>
      </c>
      <c r="I157" s="18" t="s">
        <v>18</v>
      </c>
      <c r="J157" s="19" t="s">
        <v>19</v>
      </c>
      <c r="K157" s="19" t="s">
        <v>79</v>
      </c>
      <c r="L157" s="19" t="s">
        <v>73</v>
      </c>
      <c r="M157" s="19" t="s">
        <v>22</v>
      </c>
      <c r="N157" s="19" t="s">
        <v>23</v>
      </c>
    </row>
    <row r="158" customFormat="false" ht="12.75" hidden="false" customHeight="true" outlineLevel="0" collapsed="false">
      <c r="E158" s="21" t="n">
        <v>6</v>
      </c>
      <c r="F158" s="21" t="n">
        <v>6</v>
      </c>
      <c r="G158" s="21" t="n">
        <f aca="false">4*6*3</f>
        <v>72</v>
      </c>
      <c r="H158" s="21" t="n">
        <f aca="false">78-2-6</f>
        <v>70</v>
      </c>
      <c r="I158" s="21" t="n">
        <v>5</v>
      </c>
      <c r="J158" s="22" t="n">
        <f aca="false">E158*F158*G158*H158*I158</f>
        <v>907200</v>
      </c>
      <c r="K158" s="22" t="n">
        <f aca="false">J158</f>
        <v>907200</v>
      </c>
      <c r="L158" s="22" t="n">
        <f aca="false">K158*1</f>
        <v>907200</v>
      </c>
      <c r="M158" s="22" t="n">
        <f aca="false">L158*4</f>
        <v>3628800</v>
      </c>
      <c r="N158" s="23" t="n">
        <f aca="false">M158</f>
        <v>3628800</v>
      </c>
    </row>
    <row r="159" customFormat="false" ht="12.75" hidden="false" customHeight="true" outlineLevel="0" collapsed="false">
      <c r="E159" s="21" t="n">
        <v>312</v>
      </c>
      <c r="F159" s="21" t="n">
        <v>311</v>
      </c>
      <c r="G159" s="21" t="n">
        <v>310</v>
      </c>
      <c r="H159" s="21" t="n">
        <v>309</v>
      </c>
      <c r="I159" s="21" t="n">
        <v>1</v>
      </c>
      <c r="J159" s="22" t="n">
        <f aca="false">E159*F159*G159*H159*I159</f>
        <v>9294695280</v>
      </c>
      <c r="K159" s="13"/>
      <c r="L159" s="13"/>
      <c r="M159" s="13"/>
      <c r="N159" s="13"/>
    </row>
    <row r="160" customFormat="false" ht="12.75" hidden="false" customHeight="true" outlineLevel="0" collapsed="false">
      <c r="J160" s="13"/>
      <c r="K160" s="13"/>
      <c r="L160" s="13"/>
      <c r="M160" s="13"/>
      <c r="N160" s="13"/>
    </row>
    <row r="161" customFormat="false" ht="12.75" hidden="false" customHeight="true" outlineLevel="0" collapsed="false">
      <c r="E161" s="18" t="s">
        <v>69</v>
      </c>
      <c r="F161" s="18" t="s">
        <v>44</v>
      </c>
      <c r="G161" s="18" t="s">
        <v>45</v>
      </c>
      <c r="H161" s="18" t="s">
        <v>33</v>
      </c>
      <c r="I161" s="18" t="s">
        <v>18</v>
      </c>
      <c r="J161" s="19" t="s">
        <v>19</v>
      </c>
      <c r="K161" s="19" t="s">
        <v>79</v>
      </c>
      <c r="L161" s="19" t="s">
        <v>73</v>
      </c>
      <c r="M161" s="19" t="s">
        <v>22</v>
      </c>
      <c r="N161" s="19" t="s">
        <v>23</v>
      </c>
    </row>
    <row r="162" customFormat="false" ht="12.75" hidden="false" customHeight="true" outlineLevel="0" collapsed="false">
      <c r="E162" s="21" t="n">
        <v>6</v>
      </c>
      <c r="F162" s="21" t="n">
        <v>6</v>
      </c>
      <c r="G162" s="21" t="n">
        <f aca="false">4*6*3</f>
        <v>72</v>
      </c>
      <c r="H162" s="21" t="n">
        <f aca="false">6*4-6</f>
        <v>18</v>
      </c>
      <c r="I162" s="21" t="n">
        <v>10</v>
      </c>
      <c r="J162" s="22" t="n">
        <f aca="false">E162*F162*G162*H162*I162</f>
        <v>466560</v>
      </c>
      <c r="K162" s="22" t="n">
        <f aca="false">J162</f>
        <v>466560</v>
      </c>
      <c r="L162" s="22" t="n">
        <f aca="false">K162*1</f>
        <v>466560</v>
      </c>
      <c r="M162" s="22" t="n">
        <f aca="false">L162*4</f>
        <v>1866240</v>
      </c>
      <c r="N162" s="23" t="n">
        <f aca="false">M162</f>
        <v>1866240</v>
      </c>
    </row>
    <row r="163" customFormat="false" ht="12.75" hidden="false" customHeight="true" outlineLevel="0" collapsed="false">
      <c r="E163" s="21" t="n">
        <v>312</v>
      </c>
      <c r="F163" s="21" t="n">
        <v>311</v>
      </c>
      <c r="G163" s="21" t="n">
        <v>310</v>
      </c>
      <c r="H163" s="21" t="n">
        <v>309</v>
      </c>
      <c r="I163" s="21" t="n">
        <v>1</v>
      </c>
      <c r="J163" s="22" t="n">
        <f aca="false">E163*F163*G163*H163*I163</f>
        <v>9294695280</v>
      </c>
      <c r="K163" s="13"/>
      <c r="L163" s="13"/>
      <c r="M163" s="13"/>
      <c r="N163" s="13"/>
    </row>
    <row r="164" customFormat="false" ht="12.75" hidden="false" customHeight="true" outlineLevel="0" collapsed="false">
      <c r="J164" s="13"/>
      <c r="K164" s="13"/>
      <c r="L164" s="13"/>
      <c r="M164" s="13"/>
      <c r="N164" s="13"/>
    </row>
    <row r="165" customFormat="false" ht="12.75" hidden="false" customHeight="true" outlineLevel="0" collapsed="false">
      <c r="E165" s="18" t="s">
        <v>69</v>
      </c>
      <c r="F165" s="18" t="s">
        <v>80</v>
      </c>
      <c r="G165" s="18" t="s">
        <v>81</v>
      </c>
      <c r="H165" s="18" t="s">
        <v>33</v>
      </c>
      <c r="I165" s="18" t="s">
        <v>18</v>
      </c>
      <c r="J165" s="19" t="s">
        <v>19</v>
      </c>
      <c r="K165" s="19" t="s">
        <v>79</v>
      </c>
      <c r="L165" s="19" t="s">
        <v>73</v>
      </c>
      <c r="M165" s="19" t="s">
        <v>22</v>
      </c>
      <c r="N165" s="19" t="s">
        <v>23</v>
      </c>
    </row>
    <row r="166" customFormat="false" ht="12.75" hidden="false" customHeight="true" outlineLevel="0" collapsed="false">
      <c r="E166" s="21" t="n">
        <v>6</v>
      </c>
      <c r="F166" s="21" t="n">
        <f aca="false">6*4-F162</f>
        <v>18</v>
      </c>
      <c r="G166" s="21" t="n">
        <f aca="false">24*4-1</f>
        <v>95</v>
      </c>
      <c r="H166" s="21" t="n">
        <f aca="false">4*6</f>
        <v>24</v>
      </c>
      <c r="I166" s="21" t="n">
        <v>10</v>
      </c>
      <c r="J166" s="22" t="n">
        <f aca="false">E166*F166*G166*H166*I166</f>
        <v>2462400</v>
      </c>
      <c r="K166" s="22" t="n">
        <f aca="false">J166</f>
        <v>2462400</v>
      </c>
      <c r="L166" s="22" t="n">
        <f aca="false">K166*1</f>
        <v>2462400</v>
      </c>
      <c r="M166" s="22" t="n">
        <f aca="false">L166*4</f>
        <v>9849600</v>
      </c>
      <c r="N166" s="23" t="n">
        <f aca="false">M166</f>
        <v>9849600</v>
      </c>
    </row>
    <row r="167" customFormat="false" ht="12.75" hidden="false" customHeight="true" outlineLevel="0" collapsed="false">
      <c r="E167" s="21" t="n">
        <v>312</v>
      </c>
      <c r="F167" s="21" t="n">
        <v>311</v>
      </c>
      <c r="G167" s="21" t="n">
        <v>310</v>
      </c>
      <c r="H167" s="21" t="n">
        <v>309</v>
      </c>
      <c r="I167" s="21" t="n">
        <v>1</v>
      </c>
      <c r="J167" s="22" t="n">
        <f aca="false">E167*F167*G167*H167*I167</f>
        <v>9294695280</v>
      </c>
      <c r="K167" s="13"/>
      <c r="L167" s="13"/>
      <c r="M167" s="13"/>
      <c r="N167" s="13"/>
    </row>
    <row r="168" customFormat="false" ht="12.75" hidden="false" customHeight="true" outlineLevel="0" collapsed="false">
      <c r="J168" s="13"/>
      <c r="K168" s="13"/>
      <c r="L168" s="13"/>
      <c r="M168" s="13"/>
      <c r="N168" s="13"/>
    </row>
    <row r="169" customFormat="false" ht="12.75" hidden="false" customHeight="true" outlineLevel="0" collapsed="false">
      <c r="E169" s="18" t="s">
        <v>69</v>
      </c>
      <c r="F169" s="18" t="s">
        <v>82</v>
      </c>
      <c r="G169" s="18" t="s">
        <v>45</v>
      </c>
      <c r="H169" s="18" t="s">
        <v>29</v>
      </c>
      <c r="I169" s="18" t="s">
        <v>18</v>
      </c>
      <c r="J169" s="19" t="s">
        <v>19</v>
      </c>
      <c r="K169" s="19" t="s">
        <v>83</v>
      </c>
      <c r="L169" s="19" t="s">
        <v>73</v>
      </c>
      <c r="M169" s="19" t="s">
        <v>22</v>
      </c>
      <c r="N169" s="19" t="s">
        <v>23</v>
      </c>
    </row>
    <row r="170" customFormat="false" ht="12.75" hidden="false" customHeight="true" outlineLevel="0" collapsed="false">
      <c r="E170" s="21" t="n">
        <v>6</v>
      </c>
      <c r="F170" s="21" t="n">
        <f aca="false">6*4-F166</f>
        <v>6</v>
      </c>
      <c r="G170" s="21" t="n">
        <f aca="false">3*6*4</f>
        <v>72</v>
      </c>
      <c r="H170" s="21" t="n">
        <v>76</v>
      </c>
      <c r="I170" s="21" t="n">
        <v>5</v>
      </c>
      <c r="J170" s="22" t="n">
        <f aca="false">E170*F170*G170*H170*I171</f>
        <v>196992</v>
      </c>
      <c r="K170" s="22" t="n">
        <f aca="false">J170*3</f>
        <v>590976</v>
      </c>
      <c r="L170" s="22" t="n">
        <f aca="false">K170*1</f>
        <v>590976</v>
      </c>
      <c r="M170" s="22" t="n">
        <f aca="false">L170*4</f>
        <v>2363904</v>
      </c>
      <c r="N170" s="23" t="n">
        <f aca="false">M170</f>
        <v>2363904</v>
      </c>
    </row>
    <row r="171" customFormat="false" ht="12.75" hidden="false" customHeight="true" outlineLevel="0" collapsed="false">
      <c r="E171" s="21" t="n">
        <v>312</v>
      </c>
      <c r="F171" s="21" t="n">
        <v>311</v>
      </c>
      <c r="G171" s="21" t="n">
        <v>310</v>
      </c>
      <c r="H171" s="21" t="n">
        <v>309</v>
      </c>
      <c r="I171" s="21" t="n">
        <v>1</v>
      </c>
      <c r="J171" s="22" t="n">
        <f aca="false">E171*F171*G171*H171*I171</f>
        <v>9294695280</v>
      </c>
      <c r="K171" s="13"/>
      <c r="L171" s="13"/>
      <c r="M171" s="13"/>
      <c r="N171" s="13"/>
    </row>
    <row r="172" customFormat="false" ht="12.75" hidden="false" customHeight="true" outlineLevel="0" collapsed="false">
      <c r="J172" s="13"/>
      <c r="K172" s="13"/>
      <c r="L172" s="13"/>
      <c r="M172" s="13"/>
      <c r="N172" s="13"/>
    </row>
    <row r="173" customFormat="false" ht="12.75" hidden="false" customHeight="true" outlineLevel="0" collapsed="false">
      <c r="E173" s="18" t="s">
        <v>69</v>
      </c>
      <c r="F173" s="18" t="s">
        <v>41</v>
      </c>
      <c r="G173" s="18" t="s">
        <v>48</v>
      </c>
      <c r="H173" s="18" t="s">
        <v>29</v>
      </c>
      <c r="I173" s="18" t="s">
        <v>18</v>
      </c>
      <c r="J173" s="19" t="s">
        <v>19</v>
      </c>
      <c r="K173" s="19" t="s">
        <v>84</v>
      </c>
      <c r="L173" s="19" t="s">
        <v>73</v>
      </c>
      <c r="M173" s="19" t="s">
        <v>22</v>
      </c>
      <c r="N173" s="19" t="s">
        <v>23</v>
      </c>
    </row>
    <row r="174" customFormat="false" ht="12.75" hidden="false" customHeight="true" outlineLevel="0" collapsed="false">
      <c r="E174" s="21" t="n">
        <v>6</v>
      </c>
      <c r="F174" s="21" t="n">
        <v>6</v>
      </c>
      <c r="G174" s="21" t="n">
        <v>18</v>
      </c>
      <c r="H174" s="21" t="n">
        <f aca="false">78-2</f>
        <v>76</v>
      </c>
      <c r="I174" s="21" t="n">
        <v>5</v>
      </c>
      <c r="J174" s="22" t="n">
        <f aca="false">E174*F174*G174*H174*I174</f>
        <v>246240</v>
      </c>
      <c r="K174" s="22" t="n">
        <f aca="false">J174*5</f>
        <v>1231200</v>
      </c>
      <c r="L174" s="22" t="n">
        <f aca="false">K174*1</f>
        <v>1231200</v>
      </c>
      <c r="M174" s="22" t="n">
        <f aca="false">L174*4</f>
        <v>4924800</v>
      </c>
      <c r="N174" s="23" t="n">
        <f aca="false">M174</f>
        <v>4924800</v>
      </c>
    </row>
    <row r="175" customFormat="false" ht="12.75" hidden="false" customHeight="true" outlineLevel="0" collapsed="false">
      <c r="E175" s="21" t="n">
        <v>312</v>
      </c>
      <c r="F175" s="21" t="n">
        <v>311</v>
      </c>
      <c r="G175" s="21" t="n">
        <v>310</v>
      </c>
      <c r="H175" s="21" t="n">
        <v>309</v>
      </c>
      <c r="I175" s="21" t="n">
        <v>1</v>
      </c>
      <c r="J175" s="22" t="n">
        <f aca="false">E175*F175*G175*H175*I175</f>
        <v>9294695280</v>
      </c>
      <c r="K175" s="13"/>
      <c r="L175" s="13"/>
      <c r="M175" s="13"/>
      <c r="N175" s="13"/>
    </row>
    <row r="176" customFormat="false" ht="12.75" hidden="false" customHeight="true" outlineLevel="0" collapsed="false">
      <c r="J176" s="13"/>
      <c r="K176" s="13"/>
      <c r="L176" s="13"/>
      <c r="M176" s="13"/>
      <c r="N176" s="13"/>
    </row>
    <row r="177" customFormat="false" ht="12.75" hidden="false" customHeight="true" outlineLevel="0" collapsed="false">
      <c r="E177" s="18" t="s">
        <v>85</v>
      </c>
      <c r="F177" s="18" t="s">
        <v>75</v>
      </c>
      <c r="G177" s="18" t="s">
        <v>86</v>
      </c>
      <c r="H177" s="18" t="s">
        <v>17</v>
      </c>
      <c r="I177" s="18" t="s">
        <v>18</v>
      </c>
      <c r="J177" s="19" t="s">
        <v>19</v>
      </c>
      <c r="K177" s="19" t="s">
        <v>87</v>
      </c>
      <c r="L177" s="19" t="s">
        <v>88</v>
      </c>
      <c r="M177" s="19" t="s">
        <v>22</v>
      </c>
      <c r="N177" s="19" t="s">
        <v>23</v>
      </c>
    </row>
    <row r="178" customFormat="false" ht="12.75" hidden="false" customHeight="true" outlineLevel="0" collapsed="false">
      <c r="E178" s="21" t="n">
        <v>6</v>
      </c>
      <c r="F178" s="21" t="n">
        <v>6</v>
      </c>
      <c r="G178" s="21" t="n">
        <v>18</v>
      </c>
      <c r="H178" s="21" t="n">
        <v>6</v>
      </c>
      <c r="I178" s="21" t="n">
        <v>40</v>
      </c>
      <c r="J178" s="22" t="n">
        <f aca="false">E178*F178*G178*H178*I178</f>
        <v>155520</v>
      </c>
      <c r="K178" s="22" t="n">
        <f aca="false">J178</f>
        <v>155520</v>
      </c>
      <c r="L178" s="22" t="n">
        <f aca="false">K178*1</f>
        <v>155520</v>
      </c>
      <c r="M178" s="22" t="n">
        <f aca="false">L178*4</f>
        <v>622080</v>
      </c>
      <c r="N178" s="23" t="n">
        <f aca="false">M178</f>
        <v>622080</v>
      </c>
    </row>
    <row r="179" customFormat="false" ht="12.75" hidden="false" customHeight="true" outlineLevel="0" collapsed="false">
      <c r="E179" s="21" t="n">
        <v>312</v>
      </c>
      <c r="F179" s="21" t="n">
        <v>311</v>
      </c>
      <c r="G179" s="21" t="n">
        <v>310</v>
      </c>
      <c r="H179" s="21" t="n">
        <v>309</v>
      </c>
      <c r="I179" s="21" t="n">
        <v>1</v>
      </c>
      <c r="J179" s="22" t="n">
        <f aca="false">E179*F179*G179*H179*I179</f>
        <v>9294695280</v>
      </c>
      <c r="K179" s="13"/>
      <c r="L179" s="13"/>
      <c r="M179" s="13"/>
      <c r="N179" s="13"/>
    </row>
    <row r="180" customFormat="false" ht="12.75" hidden="false" customHeight="true" outlineLevel="0" collapsed="false">
      <c r="J180" s="13"/>
      <c r="K180" s="13"/>
      <c r="L180" s="13"/>
      <c r="M180" s="13"/>
      <c r="N180" s="13"/>
    </row>
    <row r="181" customFormat="false" ht="12.75" hidden="false" customHeight="true" outlineLevel="0" collapsed="false">
      <c r="E181" s="18" t="s">
        <v>85</v>
      </c>
      <c r="F181" s="18" t="s">
        <v>75</v>
      </c>
      <c r="G181" s="18" t="s">
        <v>86</v>
      </c>
      <c r="H181" s="18" t="s">
        <v>29</v>
      </c>
      <c r="I181" s="18" t="s">
        <v>18</v>
      </c>
      <c r="J181" s="19" t="s">
        <v>19</v>
      </c>
      <c r="K181" s="19" t="s">
        <v>87</v>
      </c>
      <c r="L181" s="19" t="s">
        <v>88</v>
      </c>
      <c r="M181" s="19" t="s">
        <v>22</v>
      </c>
      <c r="N181" s="19" t="s">
        <v>23</v>
      </c>
    </row>
    <row r="182" customFormat="false" ht="12.75" hidden="false" customHeight="true" outlineLevel="0" collapsed="false">
      <c r="E182" s="21" t="n">
        <v>6</v>
      </c>
      <c r="F182" s="21" t="n">
        <v>6</v>
      </c>
      <c r="G182" s="21" t="n">
        <v>18</v>
      </c>
      <c r="H182" s="21" t="n">
        <f aca="false">78-2-6</f>
        <v>70</v>
      </c>
      <c r="I182" s="21" t="n">
        <v>5</v>
      </c>
      <c r="J182" s="22" t="n">
        <f aca="false">E182*F182*G182*H182*I182</f>
        <v>226800</v>
      </c>
      <c r="K182" s="22" t="n">
        <f aca="false">J182</f>
        <v>226800</v>
      </c>
      <c r="L182" s="22" t="n">
        <f aca="false">K182*1</f>
        <v>226800</v>
      </c>
      <c r="M182" s="22" t="n">
        <f aca="false">L182*4</f>
        <v>907200</v>
      </c>
      <c r="N182" s="23" t="n">
        <f aca="false">M182</f>
        <v>907200</v>
      </c>
    </row>
    <row r="183" customFormat="false" ht="12.75" hidden="false" customHeight="true" outlineLevel="0" collapsed="false">
      <c r="E183" s="21" t="n">
        <v>312</v>
      </c>
      <c r="F183" s="21" t="n">
        <v>311</v>
      </c>
      <c r="G183" s="21" t="n">
        <v>310</v>
      </c>
      <c r="H183" s="21" t="n">
        <v>309</v>
      </c>
      <c r="I183" s="21" t="n">
        <v>1</v>
      </c>
      <c r="J183" s="22" t="n">
        <f aca="false">E183*F183*G183*H183*I183</f>
        <v>9294695280</v>
      </c>
      <c r="K183" s="13"/>
      <c r="L183" s="13"/>
      <c r="M183" s="13"/>
      <c r="N183" s="13"/>
    </row>
    <row r="184" customFormat="false" ht="12.75" hidden="false" customHeight="true" outlineLevel="0" collapsed="false">
      <c r="J184" s="13"/>
      <c r="K184" s="13"/>
      <c r="L184" s="13"/>
      <c r="M184" s="13"/>
      <c r="N184" s="13"/>
    </row>
    <row r="185" customFormat="false" ht="12.75" hidden="false" customHeight="true" outlineLevel="0" collapsed="false">
      <c r="E185" s="18" t="s">
        <v>85</v>
      </c>
      <c r="F185" s="18" t="s">
        <v>75</v>
      </c>
      <c r="G185" s="18" t="s">
        <v>86</v>
      </c>
      <c r="H185" s="18" t="s">
        <v>33</v>
      </c>
      <c r="I185" s="18" t="s">
        <v>18</v>
      </c>
      <c r="J185" s="19" t="s">
        <v>19</v>
      </c>
      <c r="K185" s="19" t="s">
        <v>87</v>
      </c>
      <c r="L185" s="19" t="s">
        <v>88</v>
      </c>
      <c r="M185" s="19" t="s">
        <v>22</v>
      </c>
      <c r="N185" s="19" t="s">
        <v>23</v>
      </c>
    </row>
    <row r="186" customFormat="false" ht="12.75" hidden="false" customHeight="true" outlineLevel="0" collapsed="false">
      <c r="E186" s="21" t="n">
        <v>6</v>
      </c>
      <c r="F186" s="21" t="n">
        <v>6</v>
      </c>
      <c r="G186" s="21" t="n">
        <v>18</v>
      </c>
      <c r="H186" s="21" t="n">
        <f aca="false">6*4-6</f>
        <v>18</v>
      </c>
      <c r="I186" s="21" t="n">
        <v>10</v>
      </c>
      <c r="J186" s="22" t="n">
        <f aca="false">E186*F186*G186*H186*I186</f>
        <v>116640</v>
      </c>
      <c r="K186" s="22" t="n">
        <f aca="false">J186</f>
        <v>116640</v>
      </c>
      <c r="L186" s="22" t="n">
        <f aca="false">K186*1</f>
        <v>116640</v>
      </c>
      <c r="M186" s="22" t="n">
        <f aca="false">L186*4</f>
        <v>466560</v>
      </c>
      <c r="N186" s="23" t="n">
        <f aca="false">M186</f>
        <v>466560</v>
      </c>
    </row>
    <row r="187" customFormat="false" ht="12.75" hidden="false" customHeight="true" outlineLevel="0" collapsed="false">
      <c r="E187" s="21" t="n">
        <v>312</v>
      </c>
      <c r="F187" s="21" t="n">
        <v>311</v>
      </c>
      <c r="G187" s="21" t="n">
        <v>310</v>
      </c>
      <c r="H187" s="21" t="n">
        <v>309</v>
      </c>
      <c r="I187" s="21" t="n">
        <v>1</v>
      </c>
      <c r="J187" s="22" t="n">
        <f aca="false">E187*F187*G187*H187*I187</f>
        <v>9294695280</v>
      </c>
      <c r="K187" s="13"/>
      <c r="L187" s="13"/>
      <c r="M187" s="13"/>
      <c r="N187" s="13"/>
    </row>
    <row r="188" customFormat="false" ht="12.75" hidden="false" customHeight="true" outlineLevel="0" collapsed="false">
      <c r="J188" s="13"/>
      <c r="K188" s="13"/>
      <c r="L188" s="13"/>
      <c r="M188" s="13"/>
      <c r="N188" s="13"/>
    </row>
    <row r="189" customFormat="false" ht="12.75" hidden="false" customHeight="true" outlineLevel="0" collapsed="false">
      <c r="E189" s="18" t="s">
        <v>85</v>
      </c>
      <c r="F189" s="18" t="s">
        <v>76</v>
      </c>
      <c r="G189" s="18" t="s">
        <v>78</v>
      </c>
      <c r="H189" s="18" t="s">
        <v>33</v>
      </c>
      <c r="I189" s="18" t="s">
        <v>18</v>
      </c>
      <c r="J189" s="19" t="s">
        <v>19</v>
      </c>
      <c r="K189" s="19" t="s">
        <v>87</v>
      </c>
      <c r="L189" s="19" t="s">
        <v>88</v>
      </c>
      <c r="M189" s="19" t="s">
        <v>22</v>
      </c>
      <c r="N189" s="19" t="s">
        <v>23</v>
      </c>
    </row>
    <row r="190" customFormat="false" ht="12.75" hidden="false" customHeight="true" outlineLevel="0" collapsed="false">
      <c r="E190" s="21" t="n">
        <v>6</v>
      </c>
      <c r="F190" s="21" t="n">
        <f aca="false">6*4-F186</f>
        <v>18</v>
      </c>
      <c r="G190" s="21" t="n">
        <f aca="false">6*4-1</f>
        <v>23</v>
      </c>
      <c r="H190" s="21" t="n">
        <f aca="false">4*6</f>
        <v>24</v>
      </c>
      <c r="I190" s="21" t="n">
        <v>10</v>
      </c>
      <c r="J190" s="22" t="n">
        <f aca="false">E190*F190*G190*H190*I190</f>
        <v>596160</v>
      </c>
      <c r="K190" s="22" t="n">
        <f aca="false">J190</f>
        <v>596160</v>
      </c>
      <c r="L190" s="22" t="n">
        <f aca="false">K190*1</f>
        <v>596160</v>
      </c>
      <c r="M190" s="22" t="n">
        <f aca="false">L190*4</f>
        <v>2384640</v>
      </c>
      <c r="N190" s="23" t="n">
        <f aca="false">M190</f>
        <v>2384640</v>
      </c>
    </row>
    <row r="191" customFormat="false" ht="12.75" hidden="false" customHeight="true" outlineLevel="0" collapsed="false">
      <c r="E191" s="21" t="n">
        <v>312</v>
      </c>
      <c r="F191" s="21" t="n">
        <v>311</v>
      </c>
      <c r="G191" s="21" t="n">
        <v>310</v>
      </c>
      <c r="H191" s="21" t="n">
        <v>309</v>
      </c>
      <c r="I191" s="21" t="n">
        <v>1</v>
      </c>
      <c r="J191" s="22" t="n">
        <f aca="false">E191*F191*G191*H191*I191</f>
        <v>9294695280</v>
      </c>
      <c r="K191" s="13"/>
      <c r="L191" s="13"/>
      <c r="M191" s="13"/>
      <c r="N191" s="13"/>
    </row>
    <row r="192" customFormat="false" ht="12.75" hidden="false" customHeight="true" outlineLevel="0" collapsed="false">
      <c r="J192" s="13"/>
      <c r="K192" s="13"/>
      <c r="L192" s="13"/>
      <c r="M192" s="13"/>
      <c r="N192" s="13"/>
    </row>
    <row r="193" customFormat="false" ht="12.75" hidden="false" customHeight="true" outlineLevel="0" collapsed="false">
      <c r="E193" s="18" t="s">
        <v>85</v>
      </c>
      <c r="F193" s="18" t="s">
        <v>89</v>
      </c>
      <c r="G193" s="18" t="s">
        <v>90</v>
      </c>
      <c r="H193" s="18" t="s">
        <v>17</v>
      </c>
      <c r="I193" s="18" t="s">
        <v>18</v>
      </c>
      <c r="J193" s="19" t="s">
        <v>19</v>
      </c>
      <c r="K193" s="19" t="s">
        <v>91</v>
      </c>
      <c r="L193" s="19" t="s">
        <v>88</v>
      </c>
      <c r="M193" s="19" t="s">
        <v>22</v>
      </c>
      <c r="N193" s="19" t="s">
        <v>23</v>
      </c>
    </row>
    <row r="194" customFormat="false" ht="12.75" hidden="false" customHeight="true" outlineLevel="0" collapsed="false">
      <c r="E194" s="21" t="n">
        <v>6</v>
      </c>
      <c r="F194" s="21" t="n">
        <v>6</v>
      </c>
      <c r="G194" s="21" t="n">
        <v>18</v>
      </c>
      <c r="H194" s="21" t="n">
        <v>12</v>
      </c>
      <c r="I194" s="21" t="n">
        <v>40</v>
      </c>
      <c r="J194" s="22" t="n">
        <f aca="false">E194*F194*G194*H194*I194</f>
        <v>311040</v>
      </c>
      <c r="K194" s="22" t="n">
        <f aca="false">J194</f>
        <v>311040</v>
      </c>
      <c r="L194" s="22" t="n">
        <f aca="false">K194*1</f>
        <v>311040</v>
      </c>
      <c r="M194" s="22" t="n">
        <f aca="false">L194*4</f>
        <v>1244160</v>
      </c>
      <c r="N194" s="23" t="n">
        <f aca="false">M194</f>
        <v>1244160</v>
      </c>
    </row>
    <row r="195" customFormat="false" ht="12.75" hidden="false" customHeight="true" outlineLevel="0" collapsed="false">
      <c r="E195" s="21" t="n">
        <v>312</v>
      </c>
      <c r="F195" s="21" t="n">
        <v>311</v>
      </c>
      <c r="G195" s="21" t="n">
        <v>310</v>
      </c>
      <c r="H195" s="21" t="n">
        <v>309</v>
      </c>
      <c r="I195" s="21" t="n">
        <v>1</v>
      </c>
      <c r="J195" s="22" t="n">
        <f aca="false">E195*F195*G195*H195*I195</f>
        <v>9294695280</v>
      </c>
      <c r="K195" s="13"/>
      <c r="L195" s="13"/>
      <c r="M195" s="13"/>
      <c r="N195" s="13"/>
    </row>
    <row r="196" customFormat="false" ht="12.75" hidden="false" customHeight="true" outlineLevel="0" collapsed="false">
      <c r="J196" s="13"/>
      <c r="K196" s="13"/>
      <c r="L196" s="13"/>
      <c r="M196" s="13"/>
      <c r="N196" s="13"/>
    </row>
    <row r="197" customFormat="false" ht="12.75" hidden="false" customHeight="true" outlineLevel="0" collapsed="false">
      <c r="E197" s="18" t="s">
        <v>85</v>
      </c>
      <c r="F197" s="18" t="s">
        <v>89</v>
      </c>
      <c r="G197" s="18" t="s">
        <v>90</v>
      </c>
      <c r="H197" s="18" t="s">
        <v>29</v>
      </c>
      <c r="I197" s="18" t="s">
        <v>18</v>
      </c>
      <c r="J197" s="19" t="s">
        <v>19</v>
      </c>
      <c r="K197" s="19" t="s">
        <v>91</v>
      </c>
      <c r="L197" s="19" t="s">
        <v>88</v>
      </c>
      <c r="M197" s="19" t="s">
        <v>22</v>
      </c>
      <c r="N197" s="19" t="s">
        <v>23</v>
      </c>
    </row>
    <row r="198" customFormat="false" ht="12.75" hidden="false" customHeight="true" outlineLevel="0" collapsed="false">
      <c r="E198" s="21" t="n">
        <v>6</v>
      </c>
      <c r="F198" s="21" t="n">
        <v>6</v>
      </c>
      <c r="G198" s="21" t="n">
        <v>18</v>
      </c>
      <c r="H198" s="21" t="n">
        <f aca="false">78-2-6-6</f>
        <v>64</v>
      </c>
      <c r="I198" s="21" t="n">
        <v>5</v>
      </c>
      <c r="J198" s="22" t="n">
        <f aca="false">E198*F198*G198*H198*I198</f>
        <v>207360</v>
      </c>
      <c r="K198" s="22" t="n">
        <f aca="false">J198</f>
        <v>207360</v>
      </c>
      <c r="L198" s="22" t="n">
        <f aca="false">K198*1</f>
        <v>207360</v>
      </c>
      <c r="M198" s="22" t="n">
        <f aca="false">L198*4</f>
        <v>829440</v>
      </c>
      <c r="N198" s="23" t="n">
        <f aca="false">M198</f>
        <v>829440</v>
      </c>
    </row>
    <row r="199" customFormat="false" ht="12.75" hidden="false" customHeight="true" outlineLevel="0" collapsed="false">
      <c r="E199" s="21" t="n">
        <v>312</v>
      </c>
      <c r="F199" s="21" t="n">
        <v>311</v>
      </c>
      <c r="G199" s="21" t="n">
        <v>310</v>
      </c>
      <c r="H199" s="21" t="n">
        <v>309</v>
      </c>
      <c r="I199" s="21" t="n">
        <v>1</v>
      </c>
      <c r="J199" s="22" t="n">
        <f aca="false">E199*F199*G199*H199*I199</f>
        <v>9294695280</v>
      </c>
      <c r="K199" s="13"/>
      <c r="L199" s="13"/>
      <c r="M199" s="13"/>
      <c r="N199" s="13"/>
    </row>
    <row r="200" customFormat="false" ht="12.75" hidden="false" customHeight="true" outlineLevel="0" collapsed="false">
      <c r="J200" s="13"/>
      <c r="K200" s="13"/>
      <c r="L200" s="13"/>
      <c r="M200" s="13"/>
      <c r="N200" s="13"/>
    </row>
    <row r="201" customFormat="false" ht="12.75" hidden="false" customHeight="true" outlineLevel="0" collapsed="false">
      <c r="E201" s="18" t="s">
        <v>85</v>
      </c>
      <c r="F201" s="18" t="s">
        <v>89</v>
      </c>
      <c r="G201" s="18" t="s">
        <v>90</v>
      </c>
      <c r="H201" s="18" t="s">
        <v>33</v>
      </c>
      <c r="I201" s="18" t="s">
        <v>18</v>
      </c>
      <c r="J201" s="19" t="s">
        <v>19</v>
      </c>
      <c r="K201" s="19" t="s">
        <v>72</v>
      </c>
      <c r="L201" s="19" t="s">
        <v>88</v>
      </c>
      <c r="M201" s="19" t="s">
        <v>22</v>
      </c>
      <c r="N201" s="19" t="s">
        <v>23</v>
      </c>
    </row>
    <row r="202" customFormat="false" ht="12.75" hidden="false" customHeight="true" outlineLevel="0" collapsed="false">
      <c r="E202" s="21" t="n">
        <v>6</v>
      </c>
      <c r="F202" s="21" t="n">
        <v>6</v>
      </c>
      <c r="G202" s="21" t="n">
        <v>18</v>
      </c>
      <c r="H202" s="21" t="n">
        <f aca="false">12*4-12</f>
        <v>36</v>
      </c>
      <c r="I202" s="21" t="n">
        <v>10</v>
      </c>
      <c r="J202" s="22" t="n">
        <f aca="false">E202*F202*G202*H202*I202</f>
        <v>233280</v>
      </c>
      <c r="K202" s="22" t="n">
        <f aca="false">J202</f>
        <v>233280</v>
      </c>
      <c r="L202" s="22" t="n">
        <f aca="false">K202*1</f>
        <v>233280</v>
      </c>
      <c r="M202" s="22" t="n">
        <f aca="false">L202*4</f>
        <v>933120</v>
      </c>
      <c r="N202" s="23" t="n">
        <f aca="false">M202</f>
        <v>933120</v>
      </c>
    </row>
    <row r="203" customFormat="false" ht="12.75" hidden="false" customHeight="true" outlineLevel="0" collapsed="false">
      <c r="E203" s="21" t="n">
        <v>312</v>
      </c>
      <c r="F203" s="21" t="n">
        <v>311</v>
      </c>
      <c r="G203" s="21" t="n">
        <v>310</v>
      </c>
      <c r="H203" s="21" t="n">
        <v>309</v>
      </c>
      <c r="I203" s="21" t="n">
        <v>1</v>
      </c>
      <c r="J203" s="22" t="n">
        <f aca="false">E203*F203*G203*H203*I203</f>
        <v>9294695280</v>
      </c>
      <c r="K203" s="13"/>
      <c r="L203" s="13"/>
      <c r="M203" s="13"/>
      <c r="N203" s="13"/>
    </row>
    <row r="204" customFormat="false" ht="12.75" hidden="false" customHeight="true" outlineLevel="0" collapsed="false">
      <c r="J204" s="13"/>
      <c r="K204" s="13"/>
      <c r="L204" s="13"/>
      <c r="M204" s="13"/>
      <c r="N204" s="13"/>
    </row>
    <row r="205" customFormat="false" ht="12.75" hidden="false" customHeight="true" outlineLevel="0" collapsed="false">
      <c r="E205" s="18" t="s">
        <v>85</v>
      </c>
      <c r="F205" s="18" t="s">
        <v>92</v>
      </c>
      <c r="G205" s="18" t="s">
        <v>93</v>
      </c>
      <c r="H205" s="18" t="s">
        <v>33</v>
      </c>
      <c r="I205" s="18" t="s">
        <v>18</v>
      </c>
      <c r="J205" s="19" t="s">
        <v>19</v>
      </c>
      <c r="K205" s="19" t="s">
        <v>91</v>
      </c>
      <c r="L205" s="19" t="s">
        <v>88</v>
      </c>
      <c r="M205" s="19" t="s">
        <v>22</v>
      </c>
      <c r="N205" s="19" t="s">
        <v>23</v>
      </c>
    </row>
    <row r="206" customFormat="false" ht="12.75" hidden="false" customHeight="true" outlineLevel="0" collapsed="false">
      <c r="E206" s="21" t="n">
        <v>6</v>
      </c>
      <c r="F206" s="21" t="n">
        <f aca="false">6*4-F202</f>
        <v>18</v>
      </c>
      <c r="G206" s="21" t="n">
        <f aca="false">6*4-1</f>
        <v>23</v>
      </c>
      <c r="H206" s="21" t="n">
        <f aca="false">8*6</f>
        <v>48</v>
      </c>
      <c r="I206" s="21" t="n">
        <v>10</v>
      </c>
      <c r="J206" s="22" t="n">
        <f aca="false">E206*F206*G206*H206*I206</f>
        <v>1192320</v>
      </c>
      <c r="K206" s="22" t="n">
        <f aca="false">J206</f>
        <v>1192320</v>
      </c>
      <c r="L206" s="22" t="n">
        <f aca="false">K206*1</f>
        <v>1192320</v>
      </c>
      <c r="M206" s="22" t="n">
        <f aca="false">L206*4</f>
        <v>4769280</v>
      </c>
      <c r="N206" s="23" t="n">
        <f aca="false">M206</f>
        <v>4769280</v>
      </c>
    </row>
    <row r="207" customFormat="false" ht="12.75" hidden="false" customHeight="true" outlineLevel="0" collapsed="false">
      <c r="E207" s="21" t="n">
        <v>312</v>
      </c>
      <c r="F207" s="21" t="n">
        <v>311</v>
      </c>
      <c r="G207" s="21" t="n">
        <v>310</v>
      </c>
      <c r="H207" s="21" t="n">
        <v>309</v>
      </c>
      <c r="I207" s="21" t="n">
        <v>1</v>
      </c>
      <c r="J207" s="22" t="n">
        <f aca="false">E207*F207*G207*H207*I207</f>
        <v>9294695280</v>
      </c>
      <c r="K207" s="13"/>
      <c r="L207" s="13"/>
      <c r="M207" s="13"/>
      <c r="N207" s="13"/>
    </row>
    <row r="208" customFormat="false" ht="12.75" hidden="false" customHeight="true" outlineLevel="0" collapsed="false">
      <c r="J208" s="13"/>
      <c r="K208" s="13"/>
      <c r="L208" s="13"/>
      <c r="M208" s="13"/>
      <c r="N208" s="13"/>
    </row>
    <row r="209" customFormat="false" ht="12.75" hidden="false" customHeight="true" outlineLevel="0" collapsed="false">
      <c r="E209" s="18" t="s">
        <v>85</v>
      </c>
      <c r="F209" s="18" t="s">
        <v>41</v>
      </c>
      <c r="G209" s="18" t="s">
        <v>48</v>
      </c>
      <c r="H209" s="18" t="s">
        <v>29</v>
      </c>
      <c r="I209" s="18" t="s">
        <v>18</v>
      </c>
      <c r="J209" s="19" t="s">
        <v>19</v>
      </c>
      <c r="K209" s="19" t="s">
        <v>94</v>
      </c>
      <c r="L209" s="19" t="s">
        <v>88</v>
      </c>
      <c r="M209" s="19" t="s">
        <v>22</v>
      </c>
      <c r="N209" s="19" t="s">
        <v>23</v>
      </c>
    </row>
    <row r="210" customFormat="false" ht="12.75" hidden="false" customHeight="true" outlineLevel="0" collapsed="false">
      <c r="E210" s="21" t="n">
        <v>6</v>
      </c>
      <c r="F210" s="21" t="n">
        <v>6</v>
      </c>
      <c r="G210" s="21" t="n">
        <v>18</v>
      </c>
      <c r="H210" s="21" t="n">
        <f aca="false">78-2</f>
        <v>76</v>
      </c>
      <c r="I210" s="21" t="n">
        <v>5</v>
      </c>
      <c r="J210" s="22" t="n">
        <f aca="false">E210*F210*G210*H210*I210</f>
        <v>246240</v>
      </c>
      <c r="K210" s="22" t="n">
        <f aca="false">J210*6</f>
        <v>1477440</v>
      </c>
      <c r="L210" s="22" t="n">
        <f aca="false">K210*1</f>
        <v>1477440</v>
      </c>
      <c r="M210" s="22" t="n">
        <f aca="false">L210*4</f>
        <v>5909760</v>
      </c>
      <c r="N210" s="23" t="n">
        <f aca="false">M210</f>
        <v>5909760</v>
      </c>
    </row>
    <row r="211" customFormat="false" ht="12.75" hidden="false" customHeight="true" outlineLevel="0" collapsed="false">
      <c r="E211" s="21" t="n">
        <v>312</v>
      </c>
      <c r="F211" s="21" t="n">
        <v>311</v>
      </c>
      <c r="G211" s="21" t="n">
        <v>310</v>
      </c>
      <c r="H211" s="21" t="n">
        <v>309</v>
      </c>
      <c r="I211" s="21" t="n">
        <v>1</v>
      </c>
      <c r="J211" s="22" t="n">
        <f aca="false">E211*F211*G211*H211*I211</f>
        <v>9294695280</v>
      </c>
      <c r="K211" s="13"/>
      <c r="L211" s="13"/>
      <c r="M211" s="13"/>
      <c r="N211" s="13"/>
    </row>
    <row r="212" customFormat="false" ht="12.75" hidden="false" customHeight="true" outlineLevel="0" collapsed="false">
      <c r="J212" s="13"/>
      <c r="K212" s="13"/>
      <c r="L212" s="13"/>
      <c r="M212" s="13"/>
      <c r="N212" s="13"/>
    </row>
    <row r="213" customFormat="false" ht="12.75" hidden="false" customHeight="true" outlineLevel="0" collapsed="false">
      <c r="E213" s="18" t="s">
        <v>85</v>
      </c>
      <c r="F213" s="18" t="s">
        <v>44</v>
      </c>
      <c r="G213" s="18" t="s">
        <v>45</v>
      </c>
      <c r="H213" s="18" t="s">
        <v>17</v>
      </c>
      <c r="I213" s="18" t="s">
        <v>18</v>
      </c>
      <c r="J213" s="19" t="s">
        <v>19</v>
      </c>
      <c r="K213" s="19" t="s">
        <v>79</v>
      </c>
      <c r="L213" s="19" t="s">
        <v>88</v>
      </c>
      <c r="M213" s="19" t="s">
        <v>22</v>
      </c>
      <c r="N213" s="19" t="s">
        <v>23</v>
      </c>
    </row>
    <row r="214" customFormat="false" ht="12.75" hidden="false" customHeight="true" outlineLevel="0" collapsed="false">
      <c r="E214" s="21" t="n">
        <v>6</v>
      </c>
      <c r="F214" s="21" t="n">
        <f aca="false">6*4-F210</f>
        <v>18</v>
      </c>
      <c r="G214" s="21" t="n">
        <f aca="false">4*6*3</f>
        <v>72</v>
      </c>
      <c r="H214" s="21" t="n">
        <f aca="false">6*2</f>
        <v>12</v>
      </c>
      <c r="I214" s="21" t="n">
        <v>40</v>
      </c>
      <c r="J214" s="22" t="n">
        <f aca="false">E214*F214*G214*H214*I214</f>
        <v>3732480</v>
      </c>
      <c r="K214" s="22" t="n">
        <f aca="false">J214</f>
        <v>3732480</v>
      </c>
      <c r="L214" s="22" t="n">
        <f aca="false">K214*1</f>
        <v>3732480</v>
      </c>
      <c r="M214" s="22" t="n">
        <f aca="false">L214*4</f>
        <v>14929920</v>
      </c>
      <c r="N214" s="23" t="n">
        <f aca="false">M214</f>
        <v>14929920</v>
      </c>
    </row>
    <row r="215" customFormat="false" ht="12.75" hidden="false" customHeight="true" outlineLevel="0" collapsed="false">
      <c r="E215" s="21" t="n">
        <v>312</v>
      </c>
      <c r="F215" s="21" t="n">
        <v>311</v>
      </c>
      <c r="G215" s="21" t="n">
        <v>310</v>
      </c>
      <c r="H215" s="21" t="n">
        <v>309</v>
      </c>
      <c r="I215" s="21" t="n">
        <v>1</v>
      </c>
      <c r="J215" s="22" t="n">
        <f aca="false">E215*F215*G215*H215*I215</f>
        <v>9294695280</v>
      </c>
      <c r="K215" s="13"/>
      <c r="L215" s="13"/>
      <c r="M215" s="13"/>
      <c r="N215" s="13"/>
    </row>
    <row r="216" customFormat="false" ht="12.75" hidden="false" customHeight="true" outlineLevel="0" collapsed="false">
      <c r="J216" s="13"/>
      <c r="K216" s="13"/>
      <c r="L216" s="13"/>
      <c r="M216" s="13"/>
      <c r="N216" s="13"/>
    </row>
    <row r="217" customFormat="false" ht="12.75" hidden="false" customHeight="true" outlineLevel="0" collapsed="false">
      <c r="E217" s="18" t="s">
        <v>85</v>
      </c>
      <c r="F217" s="18" t="s">
        <v>44</v>
      </c>
      <c r="G217" s="18" t="s">
        <v>45</v>
      </c>
      <c r="H217" s="18" t="s">
        <v>29</v>
      </c>
      <c r="I217" s="18" t="s">
        <v>18</v>
      </c>
      <c r="J217" s="19" t="s">
        <v>19</v>
      </c>
      <c r="K217" s="19" t="s">
        <v>79</v>
      </c>
      <c r="L217" s="19" t="s">
        <v>88</v>
      </c>
      <c r="M217" s="19" t="s">
        <v>22</v>
      </c>
      <c r="N217" s="19" t="s">
        <v>23</v>
      </c>
    </row>
    <row r="218" customFormat="false" ht="12.75" hidden="false" customHeight="true" outlineLevel="0" collapsed="false">
      <c r="E218" s="21" t="n">
        <v>6</v>
      </c>
      <c r="F218" s="21" t="n">
        <v>6</v>
      </c>
      <c r="G218" s="21" t="n">
        <f aca="false">4*6*3</f>
        <v>72</v>
      </c>
      <c r="H218" s="21" t="n">
        <f aca="false">78-2-12</f>
        <v>64</v>
      </c>
      <c r="I218" s="21" t="n">
        <v>5</v>
      </c>
      <c r="J218" s="22" t="n">
        <f aca="false">E218*F218*G218*H218*I218</f>
        <v>829440</v>
      </c>
      <c r="K218" s="22" t="n">
        <f aca="false">J218</f>
        <v>829440</v>
      </c>
      <c r="L218" s="22" t="n">
        <f aca="false">K218*1</f>
        <v>829440</v>
      </c>
      <c r="M218" s="22" t="n">
        <f aca="false">L218*4</f>
        <v>3317760</v>
      </c>
      <c r="N218" s="23" t="n">
        <f aca="false">M218</f>
        <v>3317760</v>
      </c>
    </row>
    <row r="219" customFormat="false" ht="12.75" hidden="false" customHeight="true" outlineLevel="0" collapsed="false">
      <c r="E219" s="21" t="n">
        <v>312</v>
      </c>
      <c r="F219" s="21" t="n">
        <v>311</v>
      </c>
      <c r="G219" s="21" t="n">
        <v>310</v>
      </c>
      <c r="H219" s="21" t="n">
        <v>309</v>
      </c>
      <c r="I219" s="21" t="n">
        <v>1</v>
      </c>
      <c r="J219" s="22" t="n">
        <f aca="false">E219*F219*G219*H219*I219</f>
        <v>9294695280</v>
      </c>
      <c r="K219" s="13"/>
      <c r="L219" s="13"/>
      <c r="M219" s="13"/>
      <c r="N219" s="13"/>
    </row>
    <row r="220" customFormat="false" ht="12.75" hidden="false" customHeight="true" outlineLevel="0" collapsed="false">
      <c r="J220" s="13"/>
      <c r="K220" s="13"/>
      <c r="L220" s="13"/>
      <c r="M220" s="13"/>
      <c r="N220" s="13"/>
    </row>
    <row r="221" customFormat="false" ht="12.75" hidden="false" customHeight="true" outlineLevel="0" collapsed="false">
      <c r="E221" s="18" t="s">
        <v>85</v>
      </c>
      <c r="F221" s="18" t="s">
        <v>44</v>
      </c>
      <c r="G221" s="18" t="s">
        <v>45</v>
      </c>
      <c r="H221" s="18" t="s">
        <v>33</v>
      </c>
      <c r="I221" s="18" t="s">
        <v>18</v>
      </c>
      <c r="J221" s="19" t="s">
        <v>19</v>
      </c>
      <c r="K221" s="19" t="s">
        <v>79</v>
      </c>
      <c r="L221" s="19" t="s">
        <v>88</v>
      </c>
      <c r="M221" s="19" t="s">
        <v>22</v>
      </c>
      <c r="N221" s="19" t="s">
        <v>23</v>
      </c>
    </row>
    <row r="222" customFormat="false" ht="12.75" hidden="false" customHeight="true" outlineLevel="0" collapsed="false">
      <c r="E222" s="21" t="n">
        <v>6</v>
      </c>
      <c r="F222" s="21" t="n">
        <v>6</v>
      </c>
      <c r="G222" s="21" t="n">
        <f aca="false">4*6*3</f>
        <v>72</v>
      </c>
      <c r="H222" s="21" t="n">
        <f aca="false">12*4-12</f>
        <v>36</v>
      </c>
      <c r="I222" s="21" t="n">
        <v>10</v>
      </c>
      <c r="J222" s="22" t="n">
        <f aca="false">E222*F222*G222*H222*I222</f>
        <v>933120</v>
      </c>
      <c r="K222" s="22" t="n">
        <f aca="false">J222</f>
        <v>933120</v>
      </c>
      <c r="L222" s="22" t="n">
        <f aca="false">K222*1</f>
        <v>933120</v>
      </c>
      <c r="M222" s="22" t="n">
        <f aca="false">L222*4</f>
        <v>3732480</v>
      </c>
      <c r="N222" s="23" t="n">
        <f aca="false">M222</f>
        <v>3732480</v>
      </c>
    </row>
    <row r="223" customFormat="false" ht="12.75" hidden="false" customHeight="true" outlineLevel="0" collapsed="false">
      <c r="E223" s="21" t="n">
        <v>312</v>
      </c>
      <c r="F223" s="21" t="n">
        <v>311</v>
      </c>
      <c r="G223" s="21" t="n">
        <v>310</v>
      </c>
      <c r="H223" s="21" t="n">
        <v>309</v>
      </c>
      <c r="I223" s="21" t="n">
        <v>1</v>
      </c>
      <c r="J223" s="22" t="n">
        <f aca="false">E223*F223*G223*H223*I223</f>
        <v>9294695280</v>
      </c>
      <c r="K223" s="13"/>
      <c r="L223" s="13"/>
      <c r="M223" s="13"/>
      <c r="N223" s="13"/>
    </row>
    <row r="224" customFormat="false" ht="12.75" hidden="false" customHeight="true" outlineLevel="0" collapsed="false">
      <c r="J224" s="13"/>
      <c r="K224" s="13"/>
      <c r="L224" s="13"/>
      <c r="M224" s="13"/>
      <c r="N224" s="13"/>
    </row>
    <row r="225" customFormat="false" ht="12.75" hidden="false" customHeight="true" outlineLevel="0" collapsed="false">
      <c r="E225" s="18" t="s">
        <v>85</v>
      </c>
      <c r="F225" s="18" t="s">
        <v>80</v>
      </c>
      <c r="G225" s="18" t="s">
        <v>81</v>
      </c>
      <c r="H225" s="18" t="s">
        <v>33</v>
      </c>
      <c r="I225" s="18" t="s">
        <v>18</v>
      </c>
      <c r="J225" s="19" t="s">
        <v>19</v>
      </c>
      <c r="K225" s="19" t="s">
        <v>79</v>
      </c>
      <c r="L225" s="19" t="s">
        <v>73</v>
      </c>
      <c r="M225" s="19" t="s">
        <v>22</v>
      </c>
      <c r="N225" s="19" t="s">
        <v>23</v>
      </c>
    </row>
    <row r="226" customFormat="false" ht="12.75" hidden="false" customHeight="true" outlineLevel="0" collapsed="false">
      <c r="E226" s="21" t="n">
        <v>6</v>
      </c>
      <c r="F226" s="21" t="n">
        <f aca="false">6*4-F222</f>
        <v>18</v>
      </c>
      <c r="G226" s="21" t="n">
        <f aca="false">24*4-1</f>
        <v>95</v>
      </c>
      <c r="H226" s="21" t="n">
        <f aca="false">4*6*2</f>
        <v>48</v>
      </c>
      <c r="I226" s="21" t="n">
        <v>10</v>
      </c>
      <c r="J226" s="22" t="n">
        <f aca="false">E226*F226*G226*H226*I226</f>
        <v>4924800</v>
      </c>
      <c r="K226" s="22" t="n">
        <f aca="false">J226</f>
        <v>4924800</v>
      </c>
      <c r="L226" s="22" t="n">
        <f aca="false">K226*1</f>
        <v>4924800</v>
      </c>
      <c r="M226" s="22" t="n">
        <f aca="false">L226*4</f>
        <v>19699200</v>
      </c>
      <c r="N226" s="23" t="n">
        <f aca="false">M226</f>
        <v>19699200</v>
      </c>
    </row>
    <row r="227" customFormat="false" ht="12.75" hidden="false" customHeight="true" outlineLevel="0" collapsed="false">
      <c r="E227" s="21" t="n">
        <v>312</v>
      </c>
      <c r="F227" s="21" t="n">
        <v>311</v>
      </c>
      <c r="G227" s="21" t="n">
        <v>310</v>
      </c>
      <c r="H227" s="21" t="n">
        <v>309</v>
      </c>
      <c r="I227" s="21" t="n">
        <v>1</v>
      </c>
      <c r="J227" s="22" t="n">
        <f aca="false">E227*F227*G227*H227*I227</f>
        <v>9294695280</v>
      </c>
      <c r="K227" s="13"/>
      <c r="L227" s="13"/>
      <c r="M227" s="13"/>
      <c r="N227" s="13"/>
    </row>
    <row r="228" customFormat="false" ht="12.75" hidden="false" customHeight="true" outlineLevel="0" collapsed="false">
      <c r="J228" s="13"/>
      <c r="K228" s="13"/>
      <c r="L228" s="13"/>
      <c r="M228" s="13"/>
      <c r="N228" s="13"/>
    </row>
    <row r="229" customFormat="false" ht="12.75" hidden="false" customHeight="true" outlineLevel="0" collapsed="false">
      <c r="E229" s="18" t="s">
        <v>85</v>
      </c>
      <c r="F229" s="18" t="s">
        <v>82</v>
      </c>
      <c r="G229" s="18" t="s">
        <v>45</v>
      </c>
      <c r="H229" s="18" t="s">
        <v>17</v>
      </c>
      <c r="I229" s="18" t="s">
        <v>18</v>
      </c>
      <c r="J229" s="19" t="s">
        <v>19</v>
      </c>
      <c r="K229" s="19" t="s">
        <v>95</v>
      </c>
      <c r="L229" s="19" t="s">
        <v>88</v>
      </c>
      <c r="M229" s="19" t="s">
        <v>22</v>
      </c>
      <c r="N229" s="19" t="s">
        <v>23</v>
      </c>
    </row>
    <row r="230" customFormat="false" ht="12.75" hidden="false" customHeight="true" outlineLevel="0" collapsed="false">
      <c r="E230" s="21" t="n">
        <v>6</v>
      </c>
      <c r="F230" s="21" t="n">
        <f aca="false">6*4-F226</f>
        <v>6</v>
      </c>
      <c r="G230" s="21" t="n">
        <f aca="false">4*6*3</f>
        <v>72</v>
      </c>
      <c r="H230" s="21" t="n">
        <v>6</v>
      </c>
      <c r="I230" s="21" t="n">
        <v>40</v>
      </c>
      <c r="J230" s="22" t="n">
        <f aca="false">E230*F230*G230*H230*I230</f>
        <v>622080</v>
      </c>
      <c r="K230" s="22" t="n">
        <f aca="false">J230</f>
        <v>622080</v>
      </c>
      <c r="L230" s="22" t="n">
        <f aca="false">K230*1</f>
        <v>622080</v>
      </c>
      <c r="M230" s="22" t="n">
        <f aca="false">L230*4</f>
        <v>2488320</v>
      </c>
      <c r="N230" s="23" t="n">
        <f aca="false">M230</f>
        <v>2488320</v>
      </c>
    </row>
    <row r="231" customFormat="false" ht="12.75" hidden="false" customHeight="true" outlineLevel="0" collapsed="false">
      <c r="E231" s="21" t="n">
        <v>312</v>
      </c>
      <c r="F231" s="21" t="n">
        <v>311</v>
      </c>
      <c r="G231" s="21" t="n">
        <v>310</v>
      </c>
      <c r="H231" s="21" t="n">
        <v>309</v>
      </c>
      <c r="I231" s="21" t="n">
        <v>1</v>
      </c>
      <c r="J231" s="22" t="n">
        <f aca="false">E231*F231*G231*H231*I231</f>
        <v>9294695280</v>
      </c>
      <c r="K231" s="13"/>
      <c r="L231" s="13"/>
      <c r="M231" s="13"/>
      <c r="N231" s="13"/>
    </row>
    <row r="232" customFormat="false" ht="12.75" hidden="false" customHeight="true" outlineLevel="0" collapsed="false">
      <c r="J232" s="13"/>
      <c r="K232" s="13"/>
      <c r="L232" s="13"/>
      <c r="M232" s="13"/>
      <c r="N232" s="13"/>
    </row>
    <row r="233" customFormat="false" ht="12.75" hidden="false" customHeight="true" outlineLevel="0" collapsed="false">
      <c r="E233" s="18" t="s">
        <v>85</v>
      </c>
      <c r="F233" s="18" t="s">
        <v>82</v>
      </c>
      <c r="G233" s="18" t="s">
        <v>45</v>
      </c>
      <c r="H233" s="18" t="s">
        <v>29</v>
      </c>
      <c r="I233" s="18" t="s">
        <v>18</v>
      </c>
      <c r="J233" s="19" t="s">
        <v>19</v>
      </c>
      <c r="K233" s="19" t="s">
        <v>95</v>
      </c>
      <c r="L233" s="19" t="s">
        <v>88</v>
      </c>
      <c r="M233" s="19" t="s">
        <v>22</v>
      </c>
      <c r="N233" s="19" t="s">
        <v>23</v>
      </c>
    </row>
    <row r="234" customFormat="false" ht="12.75" hidden="false" customHeight="true" outlineLevel="0" collapsed="false">
      <c r="E234" s="21" t="n">
        <v>6</v>
      </c>
      <c r="F234" s="21" t="n">
        <v>6</v>
      </c>
      <c r="G234" s="21" t="n">
        <f aca="false">4*6*3</f>
        <v>72</v>
      </c>
      <c r="H234" s="21" t="n">
        <f aca="false">78-2-6</f>
        <v>70</v>
      </c>
      <c r="I234" s="21" t="n">
        <v>5</v>
      </c>
      <c r="J234" s="22" t="n">
        <f aca="false">E234*F234*G234*H234*I234</f>
        <v>907200</v>
      </c>
      <c r="K234" s="22" t="n">
        <f aca="false">J234</f>
        <v>907200</v>
      </c>
      <c r="L234" s="22" t="n">
        <f aca="false">K234*1</f>
        <v>907200</v>
      </c>
      <c r="M234" s="22" t="n">
        <f aca="false">L234*4</f>
        <v>3628800</v>
      </c>
      <c r="N234" s="23" t="n">
        <f aca="false">M234</f>
        <v>3628800</v>
      </c>
    </row>
    <row r="235" customFormat="false" ht="12.75" hidden="false" customHeight="true" outlineLevel="0" collapsed="false">
      <c r="E235" s="21" t="n">
        <v>312</v>
      </c>
      <c r="F235" s="21" t="n">
        <v>311</v>
      </c>
      <c r="G235" s="21" t="n">
        <v>310</v>
      </c>
      <c r="H235" s="21" t="n">
        <v>309</v>
      </c>
      <c r="I235" s="21" t="n">
        <v>1</v>
      </c>
      <c r="J235" s="22" t="n">
        <f aca="false">E235*F235*G235*H235*I235</f>
        <v>9294695280</v>
      </c>
      <c r="K235" s="13"/>
      <c r="L235" s="13"/>
      <c r="M235" s="13"/>
      <c r="N235" s="13"/>
    </row>
    <row r="236" customFormat="false" ht="12.75" hidden="false" customHeight="true" outlineLevel="0" collapsed="false">
      <c r="J236" s="13"/>
      <c r="K236" s="13"/>
      <c r="L236" s="13"/>
      <c r="M236" s="13"/>
      <c r="N236" s="13"/>
    </row>
    <row r="237" customFormat="false" ht="12.75" hidden="false" customHeight="true" outlineLevel="0" collapsed="false">
      <c r="E237" s="18" t="s">
        <v>85</v>
      </c>
      <c r="F237" s="18" t="s">
        <v>82</v>
      </c>
      <c r="G237" s="18" t="s">
        <v>45</v>
      </c>
      <c r="H237" s="18" t="s">
        <v>33</v>
      </c>
      <c r="I237" s="18" t="s">
        <v>18</v>
      </c>
      <c r="J237" s="19" t="s">
        <v>19</v>
      </c>
      <c r="K237" s="19" t="s">
        <v>95</v>
      </c>
      <c r="L237" s="19" t="s">
        <v>88</v>
      </c>
      <c r="M237" s="19" t="s">
        <v>22</v>
      </c>
      <c r="N237" s="19" t="s">
        <v>23</v>
      </c>
    </row>
    <row r="238" customFormat="false" ht="12.75" hidden="false" customHeight="true" outlineLevel="0" collapsed="false">
      <c r="E238" s="21" t="n">
        <v>6</v>
      </c>
      <c r="F238" s="21" t="n">
        <v>6</v>
      </c>
      <c r="G238" s="21" t="n">
        <f aca="false">4*6*3</f>
        <v>72</v>
      </c>
      <c r="H238" s="21" t="n">
        <f aca="false">6*4-6</f>
        <v>18</v>
      </c>
      <c r="I238" s="21" t="n">
        <v>10</v>
      </c>
      <c r="J238" s="22" t="n">
        <f aca="false">E238*F238*G238*H238*I238</f>
        <v>466560</v>
      </c>
      <c r="K238" s="22" t="n">
        <f aca="false">J238</f>
        <v>466560</v>
      </c>
      <c r="L238" s="22" t="n">
        <f aca="false">K238*1</f>
        <v>466560</v>
      </c>
      <c r="M238" s="22" t="n">
        <f aca="false">L238*4</f>
        <v>1866240</v>
      </c>
      <c r="N238" s="23" t="n">
        <f aca="false">M238</f>
        <v>1866240</v>
      </c>
    </row>
    <row r="239" customFormat="false" ht="12.75" hidden="false" customHeight="true" outlineLevel="0" collapsed="false">
      <c r="E239" s="21" t="n">
        <v>312</v>
      </c>
      <c r="F239" s="21" t="n">
        <v>311</v>
      </c>
      <c r="G239" s="21" t="n">
        <v>310</v>
      </c>
      <c r="H239" s="21" t="n">
        <v>309</v>
      </c>
      <c r="I239" s="21" t="n">
        <v>1</v>
      </c>
      <c r="J239" s="22" t="n">
        <f aca="false">E239*F239*G239*H239*I239</f>
        <v>9294695280</v>
      </c>
      <c r="K239" s="13"/>
      <c r="L239" s="13"/>
      <c r="M239" s="13"/>
      <c r="N239" s="13"/>
    </row>
    <row r="240" customFormat="false" ht="12.75" hidden="false" customHeight="true" outlineLevel="0" collapsed="false">
      <c r="J240" s="13"/>
      <c r="K240" s="13"/>
      <c r="L240" s="13"/>
      <c r="M240" s="13"/>
      <c r="N240" s="13"/>
    </row>
    <row r="241" customFormat="false" ht="12.75" hidden="false" customHeight="true" outlineLevel="0" collapsed="false">
      <c r="E241" s="18" t="s">
        <v>85</v>
      </c>
      <c r="F241" s="18" t="s">
        <v>96</v>
      </c>
      <c r="G241" s="18" t="s">
        <v>81</v>
      </c>
      <c r="H241" s="18" t="s">
        <v>33</v>
      </c>
      <c r="I241" s="18" t="s">
        <v>18</v>
      </c>
      <c r="J241" s="19" t="s">
        <v>19</v>
      </c>
      <c r="K241" s="19" t="s">
        <v>95</v>
      </c>
      <c r="L241" s="19" t="s">
        <v>88</v>
      </c>
      <c r="M241" s="19" t="s">
        <v>22</v>
      </c>
      <c r="N241" s="19" t="s">
        <v>23</v>
      </c>
    </row>
    <row r="242" customFormat="false" ht="12.75" hidden="false" customHeight="true" outlineLevel="0" collapsed="false">
      <c r="E242" s="21" t="n">
        <v>6</v>
      </c>
      <c r="F242" s="21" t="n">
        <f aca="false">6*4-F238</f>
        <v>18</v>
      </c>
      <c r="G242" s="21" t="n">
        <f aca="false">24*4-1</f>
        <v>95</v>
      </c>
      <c r="H242" s="21" t="n">
        <f aca="false">4*6</f>
        <v>24</v>
      </c>
      <c r="I242" s="21" t="n">
        <v>10</v>
      </c>
      <c r="J242" s="22" t="n">
        <f aca="false">E242*F242*G242*H242*I242</f>
        <v>2462400</v>
      </c>
      <c r="K242" s="22" t="n">
        <f aca="false">J242</f>
        <v>2462400</v>
      </c>
      <c r="L242" s="22" t="n">
        <f aca="false">K242*1</f>
        <v>2462400</v>
      </c>
      <c r="M242" s="22" t="n">
        <f aca="false">L242*4</f>
        <v>9849600</v>
      </c>
      <c r="N242" s="23" t="n">
        <f aca="false">M242</f>
        <v>9849600</v>
      </c>
    </row>
    <row r="243" customFormat="false" ht="12.75" hidden="false" customHeight="true" outlineLevel="0" collapsed="false">
      <c r="E243" s="21" t="n">
        <v>312</v>
      </c>
      <c r="F243" s="21" t="n">
        <v>311</v>
      </c>
      <c r="G243" s="21" t="n">
        <v>310</v>
      </c>
      <c r="H243" s="21" t="n">
        <v>309</v>
      </c>
      <c r="I243" s="21" t="n">
        <v>1</v>
      </c>
      <c r="J243" s="22" t="n">
        <f aca="false">E243*F243*G243*H243*I243</f>
        <v>9294695280</v>
      </c>
      <c r="K243" s="13"/>
      <c r="L243" s="13"/>
      <c r="M243" s="13"/>
      <c r="N243" s="13"/>
    </row>
    <row r="244" customFormat="false" ht="12.75" hidden="false" customHeight="true" outlineLevel="0" collapsed="false">
      <c r="J244" s="13"/>
      <c r="K244" s="13"/>
      <c r="L244" s="13"/>
      <c r="M244" s="13"/>
      <c r="N244" s="13"/>
    </row>
    <row r="245" customFormat="false" ht="12.75" hidden="false" customHeight="true" outlineLevel="0" collapsed="false">
      <c r="E245" s="18" t="s">
        <v>85</v>
      </c>
      <c r="F245" s="18" t="s">
        <v>97</v>
      </c>
      <c r="G245" s="18" t="s">
        <v>45</v>
      </c>
      <c r="H245" s="18" t="s">
        <v>29</v>
      </c>
      <c r="I245" s="18" t="s">
        <v>18</v>
      </c>
      <c r="J245" s="19" t="s">
        <v>19</v>
      </c>
      <c r="K245" s="19" t="s">
        <v>98</v>
      </c>
      <c r="L245" s="19" t="s">
        <v>88</v>
      </c>
      <c r="M245" s="19" t="s">
        <v>22</v>
      </c>
      <c r="N245" s="19" t="s">
        <v>23</v>
      </c>
    </row>
    <row r="246" customFormat="false" ht="12.75" hidden="false" customHeight="true" outlineLevel="0" collapsed="false">
      <c r="E246" s="21" t="n">
        <v>6</v>
      </c>
      <c r="F246" s="21" t="n">
        <f aca="false">6*4-F242</f>
        <v>6</v>
      </c>
      <c r="G246" s="21" t="n">
        <f aca="false">3*6*4</f>
        <v>72</v>
      </c>
      <c r="H246" s="21" t="n">
        <v>76</v>
      </c>
      <c r="I246" s="21" t="n">
        <v>5</v>
      </c>
      <c r="J246" s="22" t="n">
        <f aca="false">E246*F246*G246*H246*I247</f>
        <v>196992</v>
      </c>
      <c r="K246" s="22" t="n">
        <f aca="false">J246*2</f>
        <v>393984</v>
      </c>
      <c r="L246" s="22" t="n">
        <f aca="false">K246*1</f>
        <v>393984</v>
      </c>
      <c r="M246" s="22" t="n">
        <f aca="false">L246*4</f>
        <v>1575936</v>
      </c>
      <c r="N246" s="23" t="n">
        <f aca="false">M246</f>
        <v>1575936</v>
      </c>
    </row>
    <row r="247" customFormat="false" ht="12.75" hidden="false" customHeight="true" outlineLevel="0" collapsed="false">
      <c r="E247" s="21" t="n">
        <v>312</v>
      </c>
      <c r="F247" s="21" t="n">
        <v>311</v>
      </c>
      <c r="G247" s="21" t="n">
        <v>310</v>
      </c>
      <c r="H247" s="21" t="n">
        <v>309</v>
      </c>
      <c r="I247" s="21" t="n">
        <v>1</v>
      </c>
      <c r="J247" s="22" t="n">
        <f aca="false">E247*F247*G247*H247*I247</f>
        <v>9294695280</v>
      </c>
      <c r="K247" s="13"/>
      <c r="L247" s="13"/>
      <c r="M247" s="13"/>
      <c r="N247" s="13"/>
    </row>
    <row r="248" customFormat="false" ht="12.75" hidden="false" customHeight="true" outlineLevel="0" collapsed="false">
      <c r="J248" s="13"/>
      <c r="K248" s="13"/>
      <c r="L248" s="13"/>
      <c r="M248" s="13"/>
    </row>
    <row r="249" customFormat="false" ht="12.75" hidden="false" customHeight="true" outlineLevel="0" collapsed="false">
      <c r="E249" s="18" t="s">
        <v>99</v>
      </c>
      <c r="F249" s="18" t="s">
        <v>41</v>
      </c>
      <c r="G249" s="18" t="s">
        <v>48</v>
      </c>
      <c r="H249" s="18" t="s">
        <v>29</v>
      </c>
      <c r="I249" s="18" t="s">
        <v>18</v>
      </c>
      <c r="J249" s="19" t="s">
        <v>19</v>
      </c>
      <c r="K249" s="19" t="s">
        <v>100</v>
      </c>
      <c r="L249" s="19" t="s">
        <v>101</v>
      </c>
      <c r="M249" s="19" t="s">
        <v>22</v>
      </c>
      <c r="N249" s="19" t="s">
        <v>102</v>
      </c>
    </row>
    <row r="250" customFormat="false" ht="12.75" hidden="false" customHeight="true" outlineLevel="0" collapsed="false">
      <c r="E250" s="21" t="n">
        <v>6</v>
      </c>
      <c r="F250" s="21" t="n">
        <v>6</v>
      </c>
      <c r="G250" s="21" t="n">
        <v>18</v>
      </c>
      <c r="H250" s="21" t="n">
        <f aca="false">78-2</f>
        <v>76</v>
      </c>
      <c r="I250" s="21" t="n">
        <v>5</v>
      </c>
      <c r="J250" s="22" t="n">
        <f aca="false">E250*F250*G250*H250*I250</f>
        <v>246240</v>
      </c>
      <c r="K250" s="22" t="n">
        <f aca="false">J250*7</f>
        <v>1723680</v>
      </c>
      <c r="L250" s="22" t="n">
        <f aca="false">K250*1</f>
        <v>1723680</v>
      </c>
      <c r="M250" s="22" t="n">
        <f aca="false">L250*4</f>
        <v>6894720</v>
      </c>
      <c r="N250" s="23" t="n">
        <f aca="false">M250*284/308</f>
        <v>6357469.09090909</v>
      </c>
    </row>
    <row r="251" customFormat="false" ht="12.75" hidden="false" customHeight="true" outlineLevel="0" collapsed="false">
      <c r="E251" s="21" t="n">
        <v>312</v>
      </c>
      <c r="F251" s="21" t="n">
        <v>311</v>
      </c>
      <c r="G251" s="21" t="n">
        <v>310</v>
      </c>
      <c r="H251" s="21" t="n">
        <v>309</v>
      </c>
      <c r="I251" s="21" t="n">
        <v>1</v>
      </c>
      <c r="J251" s="22" t="n">
        <f aca="false">E251*F251*G251*H251*I251</f>
        <v>9294695280</v>
      </c>
      <c r="K251" s="13"/>
      <c r="L251" s="13"/>
      <c r="M251" s="13"/>
      <c r="N251" s="13"/>
    </row>
    <row r="252" customFormat="false" ht="12.75" hidden="false" customHeight="true" outlineLevel="0" collapsed="false">
      <c r="J252" s="13"/>
      <c r="K252" s="13"/>
      <c r="L252" s="13"/>
      <c r="M252" s="13"/>
      <c r="N252" s="13"/>
    </row>
    <row r="253" customFormat="false" ht="12.75" hidden="false" customHeight="true" outlineLevel="0" collapsed="false">
      <c r="E253" s="18" t="s">
        <v>99</v>
      </c>
      <c r="F253" s="18" t="s">
        <v>89</v>
      </c>
      <c r="G253" s="18" t="s">
        <v>90</v>
      </c>
      <c r="H253" s="18" t="s">
        <v>17</v>
      </c>
      <c r="I253" s="18" t="s">
        <v>18</v>
      </c>
      <c r="J253" s="19" t="s">
        <v>19</v>
      </c>
      <c r="K253" s="19" t="s">
        <v>91</v>
      </c>
      <c r="L253" s="19" t="s">
        <v>101</v>
      </c>
      <c r="M253" s="19" t="s">
        <v>22</v>
      </c>
      <c r="N253" s="19" t="s">
        <v>102</v>
      </c>
    </row>
    <row r="254" customFormat="false" ht="12.75" hidden="false" customHeight="true" outlineLevel="0" collapsed="false">
      <c r="E254" s="21" t="n">
        <v>6</v>
      </c>
      <c r="F254" s="21" t="n">
        <v>6</v>
      </c>
      <c r="G254" s="21" t="n">
        <v>18</v>
      </c>
      <c r="H254" s="21" t="n">
        <v>6</v>
      </c>
      <c r="I254" s="21" t="n">
        <v>40</v>
      </c>
      <c r="J254" s="22" t="n">
        <f aca="false">E254*F254*G254*H254*I254</f>
        <v>155520</v>
      </c>
      <c r="K254" s="22" t="n">
        <f aca="false">J254</f>
        <v>155520</v>
      </c>
      <c r="L254" s="22" t="n">
        <f aca="false">K254*1</f>
        <v>155520</v>
      </c>
      <c r="M254" s="22" t="n">
        <f aca="false">L254*4</f>
        <v>622080</v>
      </c>
      <c r="N254" s="23" t="n">
        <f aca="false">M254*284/308</f>
        <v>573606.233766234</v>
      </c>
    </row>
    <row r="255" customFormat="false" ht="12.75" hidden="false" customHeight="true" outlineLevel="0" collapsed="false">
      <c r="E255" s="21" t="n">
        <v>312</v>
      </c>
      <c r="F255" s="21" t="n">
        <v>311</v>
      </c>
      <c r="G255" s="21" t="n">
        <v>310</v>
      </c>
      <c r="H255" s="21" t="n">
        <v>309</v>
      </c>
      <c r="I255" s="21" t="n">
        <v>1</v>
      </c>
      <c r="J255" s="22" t="n">
        <f aca="false">E255*F255*G255*H255*I255</f>
        <v>9294695280</v>
      </c>
      <c r="K255" s="13"/>
      <c r="L255" s="13"/>
      <c r="M255" s="13"/>
      <c r="N255" s="13"/>
    </row>
    <row r="256" customFormat="false" ht="12.75" hidden="false" customHeight="true" outlineLevel="0" collapsed="false">
      <c r="J256" s="13"/>
      <c r="K256" s="13"/>
      <c r="L256" s="13"/>
      <c r="M256" s="13"/>
      <c r="N256" s="13"/>
    </row>
    <row r="257" customFormat="false" ht="12.75" hidden="false" customHeight="true" outlineLevel="0" collapsed="false">
      <c r="E257" s="18" t="s">
        <v>99</v>
      </c>
      <c r="F257" s="18" t="s">
        <v>89</v>
      </c>
      <c r="G257" s="18" t="s">
        <v>90</v>
      </c>
      <c r="H257" s="18" t="s">
        <v>29</v>
      </c>
      <c r="I257" s="18" t="s">
        <v>18</v>
      </c>
      <c r="J257" s="19" t="s">
        <v>19</v>
      </c>
      <c r="K257" s="19" t="s">
        <v>91</v>
      </c>
      <c r="L257" s="19" t="s">
        <v>101</v>
      </c>
      <c r="M257" s="19" t="s">
        <v>22</v>
      </c>
      <c r="N257" s="19" t="s">
        <v>102</v>
      </c>
    </row>
    <row r="258" customFormat="false" ht="12.75" hidden="false" customHeight="true" outlineLevel="0" collapsed="false">
      <c r="E258" s="21" t="n">
        <v>6</v>
      </c>
      <c r="F258" s="21" t="n">
        <v>6</v>
      </c>
      <c r="G258" s="21" t="n">
        <v>18</v>
      </c>
      <c r="H258" s="21" t="n">
        <f aca="false">78-2-6</f>
        <v>70</v>
      </c>
      <c r="I258" s="21" t="n">
        <v>5</v>
      </c>
      <c r="J258" s="22" t="n">
        <f aca="false">E258*F258*G258*H258*I258</f>
        <v>226800</v>
      </c>
      <c r="K258" s="22" t="n">
        <f aca="false">J258</f>
        <v>226800</v>
      </c>
      <c r="L258" s="22" t="n">
        <f aca="false">K258*1</f>
        <v>226800</v>
      </c>
      <c r="M258" s="22" t="n">
        <f aca="false">L258*4</f>
        <v>907200</v>
      </c>
      <c r="N258" s="23" t="n">
        <f aca="false">M258*284/308</f>
        <v>836509.090909091</v>
      </c>
    </row>
    <row r="259" customFormat="false" ht="12.75" hidden="false" customHeight="true" outlineLevel="0" collapsed="false">
      <c r="E259" s="21" t="n">
        <v>312</v>
      </c>
      <c r="F259" s="21" t="n">
        <v>311</v>
      </c>
      <c r="G259" s="21" t="n">
        <v>310</v>
      </c>
      <c r="H259" s="21" t="n">
        <v>309</v>
      </c>
      <c r="I259" s="21" t="n">
        <v>1</v>
      </c>
      <c r="J259" s="22" t="n">
        <f aca="false">E259*F259*G259*H259*I259</f>
        <v>9294695280</v>
      </c>
      <c r="K259" s="13"/>
      <c r="L259" s="13"/>
      <c r="M259" s="13"/>
      <c r="N259" s="13"/>
    </row>
    <row r="260" customFormat="false" ht="12.75" hidden="false" customHeight="true" outlineLevel="0" collapsed="false">
      <c r="J260" s="13"/>
      <c r="K260" s="13"/>
      <c r="L260" s="13"/>
      <c r="M260" s="13"/>
      <c r="N260" s="13"/>
    </row>
    <row r="261" customFormat="false" ht="12.75" hidden="false" customHeight="true" outlineLevel="0" collapsed="false">
      <c r="E261" s="18" t="s">
        <v>99</v>
      </c>
      <c r="F261" s="18" t="s">
        <v>89</v>
      </c>
      <c r="G261" s="18" t="s">
        <v>90</v>
      </c>
      <c r="H261" s="18" t="s">
        <v>33</v>
      </c>
      <c r="I261" s="18" t="s">
        <v>18</v>
      </c>
      <c r="J261" s="19" t="s">
        <v>19</v>
      </c>
      <c r="K261" s="19" t="s">
        <v>91</v>
      </c>
      <c r="L261" s="19" t="s">
        <v>101</v>
      </c>
      <c r="M261" s="19" t="s">
        <v>22</v>
      </c>
      <c r="N261" s="19" t="s">
        <v>102</v>
      </c>
    </row>
    <row r="262" customFormat="false" ht="12.75" hidden="false" customHeight="true" outlineLevel="0" collapsed="false">
      <c r="E262" s="21" t="n">
        <v>6</v>
      </c>
      <c r="F262" s="21" t="n">
        <v>6</v>
      </c>
      <c r="G262" s="21" t="n">
        <v>18</v>
      </c>
      <c r="H262" s="21" t="n">
        <f aca="false">6*4-6</f>
        <v>18</v>
      </c>
      <c r="I262" s="21" t="n">
        <v>10</v>
      </c>
      <c r="J262" s="22" t="n">
        <f aca="false">E262*F262*G262*H262*I262</f>
        <v>116640</v>
      </c>
      <c r="K262" s="22" t="n">
        <f aca="false">J262</f>
        <v>116640</v>
      </c>
      <c r="L262" s="22" t="n">
        <f aca="false">K262*1</f>
        <v>116640</v>
      </c>
      <c r="M262" s="22" t="n">
        <f aca="false">L262*4</f>
        <v>466560</v>
      </c>
      <c r="N262" s="23" t="n">
        <f aca="false">M262*284/308</f>
        <v>430204.675324675</v>
      </c>
    </row>
    <row r="263" customFormat="false" ht="12.75" hidden="false" customHeight="true" outlineLevel="0" collapsed="false">
      <c r="E263" s="21" t="n">
        <v>312</v>
      </c>
      <c r="F263" s="21" t="n">
        <v>311</v>
      </c>
      <c r="G263" s="21" t="n">
        <v>310</v>
      </c>
      <c r="H263" s="21" t="n">
        <v>309</v>
      </c>
      <c r="I263" s="21" t="n">
        <v>1</v>
      </c>
      <c r="J263" s="22" t="n">
        <f aca="false">E263*F263*G263*H263*I263</f>
        <v>9294695280</v>
      </c>
      <c r="K263" s="13"/>
      <c r="L263" s="13"/>
      <c r="M263" s="13"/>
      <c r="N263" s="13"/>
    </row>
    <row r="264" customFormat="false" ht="12.75" hidden="false" customHeight="true" outlineLevel="0" collapsed="false">
      <c r="J264" s="13"/>
      <c r="K264" s="13"/>
      <c r="L264" s="13"/>
      <c r="M264" s="13"/>
      <c r="N264" s="13"/>
    </row>
    <row r="265" customFormat="false" ht="12.75" hidden="false" customHeight="true" outlineLevel="0" collapsed="false">
      <c r="E265" s="18" t="s">
        <v>99</v>
      </c>
      <c r="F265" s="18" t="s">
        <v>92</v>
      </c>
      <c r="G265" s="18" t="s">
        <v>93</v>
      </c>
      <c r="H265" s="18" t="s">
        <v>33</v>
      </c>
      <c r="I265" s="18" t="s">
        <v>18</v>
      </c>
      <c r="J265" s="19" t="s">
        <v>19</v>
      </c>
      <c r="K265" s="19" t="s">
        <v>91</v>
      </c>
      <c r="L265" s="19" t="s">
        <v>101</v>
      </c>
      <c r="M265" s="19" t="s">
        <v>22</v>
      </c>
      <c r="N265" s="19" t="s">
        <v>102</v>
      </c>
    </row>
    <row r="266" customFormat="false" ht="12.75" hidden="false" customHeight="true" outlineLevel="0" collapsed="false">
      <c r="E266" s="21" t="n">
        <v>6</v>
      </c>
      <c r="F266" s="21" t="n">
        <f aca="false">6*4-F262</f>
        <v>18</v>
      </c>
      <c r="G266" s="21" t="n">
        <f aca="false">6*4-1</f>
        <v>23</v>
      </c>
      <c r="H266" s="21" t="n">
        <f aca="false">4*6</f>
        <v>24</v>
      </c>
      <c r="I266" s="21" t="n">
        <v>10</v>
      </c>
      <c r="J266" s="22" t="n">
        <f aca="false">E266*F266*G266*H266*I266</f>
        <v>596160</v>
      </c>
      <c r="K266" s="22" t="n">
        <f aca="false">J266</f>
        <v>596160</v>
      </c>
      <c r="L266" s="22" t="n">
        <f aca="false">K266*1</f>
        <v>596160</v>
      </c>
      <c r="M266" s="22" t="n">
        <f aca="false">L266*4</f>
        <v>2384640</v>
      </c>
      <c r="N266" s="23" t="n">
        <f aca="false">M266*284/308</f>
        <v>2198823.8961039</v>
      </c>
    </row>
    <row r="267" customFormat="false" ht="12.75" hidden="false" customHeight="true" outlineLevel="0" collapsed="false">
      <c r="E267" s="21" t="n">
        <v>312</v>
      </c>
      <c r="F267" s="21" t="n">
        <v>311</v>
      </c>
      <c r="G267" s="21" t="n">
        <v>310</v>
      </c>
      <c r="H267" s="21" t="n">
        <v>309</v>
      </c>
      <c r="I267" s="21" t="n">
        <v>1</v>
      </c>
      <c r="J267" s="22" t="n">
        <f aca="false">E267*F267*G267*H267*I267</f>
        <v>9294695280</v>
      </c>
      <c r="K267" s="13"/>
      <c r="L267" s="13"/>
      <c r="M267" s="13"/>
      <c r="N267" s="13"/>
    </row>
    <row r="268" customFormat="false" ht="12.75" hidden="false" customHeight="true" outlineLevel="0" collapsed="false">
      <c r="J268" s="13"/>
      <c r="K268" s="13"/>
      <c r="L268" s="13"/>
      <c r="M268" s="13"/>
      <c r="N268" s="13"/>
    </row>
    <row r="269" customFormat="false" ht="12.75" hidden="false" customHeight="true" outlineLevel="0" collapsed="false">
      <c r="E269" s="18" t="s">
        <v>99</v>
      </c>
      <c r="F269" s="18" t="s">
        <v>103</v>
      </c>
      <c r="G269" s="18" t="s">
        <v>104</v>
      </c>
      <c r="H269" s="18" t="s">
        <v>17</v>
      </c>
      <c r="I269" s="18" t="s">
        <v>18</v>
      </c>
      <c r="J269" s="19" t="s">
        <v>19</v>
      </c>
      <c r="K269" s="19" t="s">
        <v>105</v>
      </c>
      <c r="L269" s="19" t="s">
        <v>101</v>
      </c>
      <c r="M269" s="19" t="s">
        <v>22</v>
      </c>
      <c r="N269" s="19" t="s">
        <v>102</v>
      </c>
    </row>
    <row r="270" customFormat="false" ht="12.75" hidden="false" customHeight="true" outlineLevel="0" collapsed="false">
      <c r="E270" s="21" t="n">
        <v>6</v>
      </c>
      <c r="F270" s="21" t="n">
        <v>6</v>
      </c>
      <c r="G270" s="21" t="n">
        <v>18</v>
      </c>
      <c r="H270" s="21" t="n">
        <v>12</v>
      </c>
      <c r="I270" s="21" t="n">
        <v>40</v>
      </c>
      <c r="J270" s="22" t="n">
        <f aca="false">E270*F270*G270*H270*I270</f>
        <v>311040</v>
      </c>
      <c r="K270" s="22" t="n">
        <f aca="false">J270</f>
        <v>311040</v>
      </c>
      <c r="L270" s="22" t="n">
        <f aca="false">K270*1</f>
        <v>311040</v>
      </c>
      <c r="M270" s="22" t="n">
        <f aca="false">L270*4</f>
        <v>1244160</v>
      </c>
      <c r="N270" s="23" t="n">
        <f aca="false">M270*284/308</f>
        <v>1147212.46753247</v>
      </c>
    </row>
    <row r="271" customFormat="false" ht="12.75" hidden="false" customHeight="true" outlineLevel="0" collapsed="false">
      <c r="E271" s="21" t="n">
        <v>312</v>
      </c>
      <c r="F271" s="21" t="n">
        <v>311</v>
      </c>
      <c r="G271" s="21" t="n">
        <v>310</v>
      </c>
      <c r="H271" s="21" t="n">
        <v>309</v>
      </c>
      <c r="I271" s="21" t="n">
        <v>1</v>
      </c>
      <c r="J271" s="22" t="n">
        <f aca="false">E271*F271*G271*H271*I271</f>
        <v>9294695280</v>
      </c>
      <c r="K271" s="13"/>
      <c r="L271" s="13"/>
      <c r="M271" s="13"/>
      <c r="N271" s="13"/>
    </row>
    <row r="272" customFormat="false" ht="12.75" hidden="false" customHeight="true" outlineLevel="0" collapsed="false">
      <c r="J272" s="13"/>
      <c r="K272" s="13"/>
      <c r="L272" s="13"/>
      <c r="M272" s="13"/>
      <c r="N272" s="13"/>
    </row>
    <row r="273" customFormat="false" ht="12.75" hidden="false" customHeight="true" outlineLevel="0" collapsed="false">
      <c r="E273" s="18" t="s">
        <v>99</v>
      </c>
      <c r="F273" s="18" t="s">
        <v>103</v>
      </c>
      <c r="G273" s="18" t="s">
        <v>104</v>
      </c>
      <c r="H273" s="18" t="s">
        <v>29</v>
      </c>
      <c r="I273" s="18" t="s">
        <v>18</v>
      </c>
      <c r="J273" s="19" t="s">
        <v>19</v>
      </c>
      <c r="K273" s="19" t="s">
        <v>105</v>
      </c>
      <c r="L273" s="19" t="s">
        <v>101</v>
      </c>
      <c r="M273" s="19" t="s">
        <v>22</v>
      </c>
      <c r="N273" s="19" t="s">
        <v>102</v>
      </c>
    </row>
    <row r="274" customFormat="false" ht="12.75" hidden="false" customHeight="true" outlineLevel="0" collapsed="false">
      <c r="E274" s="21" t="n">
        <v>6</v>
      </c>
      <c r="F274" s="21" t="n">
        <v>6</v>
      </c>
      <c r="G274" s="21" t="n">
        <v>18</v>
      </c>
      <c r="H274" s="21" t="n">
        <f aca="false">78-2-6-6</f>
        <v>64</v>
      </c>
      <c r="I274" s="21" t="n">
        <v>5</v>
      </c>
      <c r="J274" s="22" t="n">
        <f aca="false">E274*F274*G274*H274*I274</f>
        <v>207360</v>
      </c>
      <c r="K274" s="22" t="n">
        <f aca="false">J274</f>
        <v>207360</v>
      </c>
      <c r="L274" s="22" t="n">
        <f aca="false">K274*1</f>
        <v>207360</v>
      </c>
      <c r="M274" s="22" t="n">
        <f aca="false">L274*4</f>
        <v>829440</v>
      </c>
      <c r="N274" s="23" t="n">
        <f aca="false">M274*284/308</f>
        <v>764808.311688312</v>
      </c>
    </row>
    <row r="275" customFormat="false" ht="12.75" hidden="false" customHeight="true" outlineLevel="0" collapsed="false">
      <c r="E275" s="21" t="n">
        <v>312</v>
      </c>
      <c r="F275" s="21" t="n">
        <v>311</v>
      </c>
      <c r="G275" s="21" t="n">
        <v>310</v>
      </c>
      <c r="H275" s="21" t="n">
        <v>309</v>
      </c>
      <c r="I275" s="21" t="n">
        <v>1</v>
      </c>
      <c r="J275" s="22" t="n">
        <f aca="false">E275*F275*G275*H275*I275</f>
        <v>9294695280</v>
      </c>
      <c r="K275" s="13"/>
      <c r="L275" s="13"/>
      <c r="M275" s="13"/>
      <c r="N275" s="13"/>
    </row>
    <row r="276" customFormat="false" ht="12.75" hidden="false" customHeight="true" outlineLevel="0" collapsed="false">
      <c r="J276" s="13"/>
      <c r="K276" s="13"/>
      <c r="L276" s="13"/>
      <c r="M276" s="13"/>
      <c r="N276" s="13"/>
    </row>
    <row r="277" customFormat="false" ht="12.75" hidden="false" customHeight="true" outlineLevel="0" collapsed="false">
      <c r="E277" s="18" t="s">
        <v>99</v>
      </c>
      <c r="F277" s="18" t="s">
        <v>103</v>
      </c>
      <c r="G277" s="18" t="s">
        <v>104</v>
      </c>
      <c r="H277" s="18" t="s">
        <v>33</v>
      </c>
      <c r="I277" s="18" t="s">
        <v>18</v>
      </c>
      <c r="J277" s="19" t="s">
        <v>19</v>
      </c>
      <c r="K277" s="19" t="s">
        <v>105</v>
      </c>
      <c r="L277" s="19" t="s">
        <v>101</v>
      </c>
      <c r="M277" s="19" t="s">
        <v>22</v>
      </c>
      <c r="N277" s="19" t="s">
        <v>102</v>
      </c>
    </row>
    <row r="278" customFormat="false" ht="12.75" hidden="false" customHeight="true" outlineLevel="0" collapsed="false">
      <c r="E278" s="21" t="n">
        <v>6</v>
      </c>
      <c r="F278" s="21" t="n">
        <v>6</v>
      </c>
      <c r="G278" s="21" t="n">
        <v>18</v>
      </c>
      <c r="H278" s="21" t="n">
        <f aca="false">12*3</f>
        <v>36</v>
      </c>
      <c r="I278" s="21" t="n">
        <v>10</v>
      </c>
      <c r="J278" s="22" t="n">
        <f aca="false">E278*F278*G278*H278*I278</f>
        <v>233280</v>
      </c>
      <c r="K278" s="22" t="n">
        <f aca="false">J278</f>
        <v>233280</v>
      </c>
      <c r="L278" s="22" t="n">
        <f aca="false">K278*1</f>
        <v>233280</v>
      </c>
      <c r="M278" s="22" t="n">
        <f aca="false">L278*4</f>
        <v>933120</v>
      </c>
      <c r="N278" s="23" t="n">
        <f aca="false">M278*284/308</f>
        <v>860409.350649351</v>
      </c>
    </row>
    <row r="279" customFormat="false" ht="12.75" hidden="false" customHeight="true" outlineLevel="0" collapsed="false">
      <c r="E279" s="21" t="n">
        <v>312</v>
      </c>
      <c r="F279" s="21" t="n">
        <v>311</v>
      </c>
      <c r="G279" s="21" t="n">
        <v>310</v>
      </c>
      <c r="H279" s="21" t="n">
        <v>309</v>
      </c>
      <c r="I279" s="21" t="n">
        <v>1</v>
      </c>
      <c r="J279" s="22" t="n">
        <f aca="false">E279*F279*G279*H279*I279</f>
        <v>9294695280</v>
      </c>
      <c r="K279" s="13"/>
      <c r="L279" s="13"/>
      <c r="M279" s="13"/>
      <c r="N279" s="13"/>
    </row>
    <row r="280" customFormat="false" ht="12.75" hidden="false" customHeight="true" outlineLevel="0" collapsed="false">
      <c r="J280" s="13"/>
      <c r="K280" s="13"/>
      <c r="L280" s="13"/>
      <c r="M280" s="13"/>
      <c r="N280" s="13"/>
    </row>
    <row r="281" customFormat="false" ht="12.75" hidden="false" customHeight="true" outlineLevel="0" collapsed="false">
      <c r="E281" s="18" t="s">
        <v>99</v>
      </c>
      <c r="F281" s="18" t="s">
        <v>106</v>
      </c>
      <c r="G281" s="18" t="s">
        <v>107</v>
      </c>
      <c r="H281" s="18" t="s">
        <v>33</v>
      </c>
      <c r="I281" s="18" t="s">
        <v>18</v>
      </c>
      <c r="J281" s="19" t="s">
        <v>19</v>
      </c>
      <c r="K281" s="19" t="s">
        <v>105</v>
      </c>
      <c r="L281" s="19" t="s">
        <v>101</v>
      </c>
      <c r="M281" s="19" t="s">
        <v>22</v>
      </c>
      <c r="N281" s="19" t="s">
        <v>102</v>
      </c>
    </row>
    <row r="282" customFormat="false" ht="12.75" hidden="false" customHeight="true" outlineLevel="0" collapsed="false">
      <c r="E282" s="21" t="n">
        <v>6</v>
      </c>
      <c r="F282" s="21" t="n">
        <f aca="false">6*4-F278</f>
        <v>18</v>
      </c>
      <c r="G282" s="21" t="n">
        <f aca="false">6*4-1</f>
        <v>23</v>
      </c>
      <c r="H282" s="21" t="n">
        <v>48</v>
      </c>
      <c r="I282" s="21" t="n">
        <v>10</v>
      </c>
      <c r="J282" s="22" t="n">
        <f aca="false">E282*F282*G282*H282*I282</f>
        <v>1192320</v>
      </c>
      <c r="K282" s="22" t="n">
        <f aca="false">J282</f>
        <v>1192320</v>
      </c>
      <c r="L282" s="22" t="n">
        <f aca="false">K282*1</f>
        <v>1192320</v>
      </c>
      <c r="M282" s="22" t="n">
        <f aca="false">L282*4</f>
        <v>4769280</v>
      </c>
      <c r="N282" s="23" t="n">
        <f aca="false">M282*284/308</f>
        <v>4397647.79220779</v>
      </c>
    </row>
    <row r="283" customFormat="false" ht="12.75" hidden="false" customHeight="true" outlineLevel="0" collapsed="false">
      <c r="E283" s="21" t="n">
        <v>312</v>
      </c>
      <c r="F283" s="21" t="n">
        <v>311</v>
      </c>
      <c r="G283" s="21" t="n">
        <v>310</v>
      </c>
      <c r="H283" s="21" t="n">
        <v>309</v>
      </c>
      <c r="I283" s="21" t="n">
        <v>1</v>
      </c>
      <c r="J283" s="22" t="n">
        <f aca="false">E283*F283*G283*H283*I283</f>
        <v>9294695280</v>
      </c>
      <c r="K283" s="13"/>
      <c r="L283" s="13"/>
      <c r="M283" s="13"/>
      <c r="N283" s="13"/>
    </row>
    <row r="284" customFormat="false" ht="12.75" hidden="false" customHeight="true" outlineLevel="0" collapsed="false">
      <c r="J284" s="13"/>
      <c r="K284" s="13"/>
      <c r="L284" s="13"/>
      <c r="M284" s="13"/>
      <c r="N284" s="13"/>
    </row>
    <row r="285" customFormat="false" ht="12.75" hidden="false" customHeight="true" outlineLevel="0" collapsed="false">
      <c r="E285" s="18" t="s">
        <v>99</v>
      </c>
      <c r="F285" s="18" t="s">
        <v>97</v>
      </c>
      <c r="G285" s="18" t="s">
        <v>45</v>
      </c>
      <c r="H285" s="18" t="s">
        <v>17</v>
      </c>
      <c r="I285" s="18" t="s">
        <v>18</v>
      </c>
      <c r="J285" s="19" t="s">
        <v>19</v>
      </c>
      <c r="K285" s="19" t="s">
        <v>108</v>
      </c>
      <c r="L285" s="19" t="s">
        <v>101</v>
      </c>
      <c r="M285" s="19" t="s">
        <v>22</v>
      </c>
      <c r="N285" s="19" t="s">
        <v>102</v>
      </c>
    </row>
    <row r="286" customFormat="false" ht="12.75" hidden="false" customHeight="true" outlineLevel="0" collapsed="false">
      <c r="E286" s="21" t="n">
        <v>6</v>
      </c>
      <c r="F286" s="21" t="n">
        <v>6</v>
      </c>
      <c r="G286" s="21" t="n">
        <f aca="false">4*6*3</f>
        <v>72</v>
      </c>
      <c r="H286" s="21" t="n">
        <v>6</v>
      </c>
      <c r="I286" s="21" t="n">
        <v>40</v>
      </c>
      <c r="J286" s="22" t="n">
        <f aca="false">E286*F286*G286*H286*I286</f>
        <v>622080</v>
      </c>
      <c r="K286" s="22" t="n">
        <f aca="false">J286</f>
        <v>622080</v>
      </c>
      <c r="L286" s="22" t="n">
        <f aca="false">K286*1</f>
        <v>622080</v>
      </c>
      <c r="M286" s="22" t="n">
        <f aca="false">L286*4</f>
        <v>2488320</v>
      </c>
      <c r="N286" s="23" t="n">
        <f aca="false">M286*284/308</f>
        <v>2294424.93506494</v>
      </c>
    </row>
    <row r="287" customFormat="false" ht="12.75" hidden="false" customHeight="true" outlineLevel="0" collapsed="false">
      <c r="E287" s="21" t="n">
        <v>312</v>
      </c>
      <c r="F287" s="21" t="n">
        <v>311</v>
      </c>
      <c r="G287" s="21" t="n">
        <v>310</v>
      </c>
      <c r="H287" s="21" t="n">
        <v>309</v>
      </c>
      <c r="I287" s="21" t="n">
        <v>1</v>
      </c>
      <c r="J287" s="22" t="n">
        <f aca="false">E287*F287*G287*H287*I287</f>
        <v>9294695280</v>
      </c>
      <c r="K287" s="13"/>
      <c r="L287" s="13"/>
      <c r="M287" s="13"/>
      <c r="N287" s="13"/>
    </row>
    <row r="288" customFormat="false" ht="12.75" hidden="false" customHeight="true" outlineLevel="0" collapsed="false">
      <c r="J288" s="13"/>
      <c r="K288" s="13"/>
      <c r="L288" s="13"/>
      <c r="M288" s="13"/>
      <c r="N288" s="13"/>
    </row>
    <row r="289" customFormat="false" ht="12.75" hidden="false" customHeight="true" outlineLevel="0" collapsed="false">
      <c r="E289" s="18" t="s">
        <v>99</v>
      </c>
      <c r="F289" s="18" t="s">
        <v>97</v>
      </c>
      <c r="G289" s="18" t="s">
        <v>45</v>
      </c>
      <c r="H289" s="18" t="s">
        <v>29</v>
      </c>
      <c r="I289" s="18" t="s">
        <v>18</v>
      </c>
      <c r="J289" s="19" t="s">
        <v>19</v>
      </c>
      <c r="K289" s="19" t="s">
        <v>108</v>
      </c>
      <c r="L289" s="19" t="s">
        <v>101</v>
      </c>
      <c r="M289" s="19" t="s">
        <v>22</v>
      </c>
      <c r="N289" s="19" t="s">
        <v>102</v>
      </c>
    </row>
    <row r="290" customFormat="false" ht="12.75" hidden="false" customHeight="true" outlineLevel="0" collapsed="false">
      <c r="E290" s="21" t="n">
        <v>6</v>
      </c>
      <c r="F290" s="21" t="n">
        <v>6</v>
      </c>
      <c r="G290" s="21" t="n">
        <f aca="false">4*6*3</f>
        <v>72</v>
      </c>
      <c r="H290" s="21" t="n">
        <f aca="false">78-2-6</f>
        <v>70</v>
      </c>
      <c r="I290" s="21" t="n">
        <v>5</v>
      </c>
      <c r="J290" s="22" t="n">
        <f aca="false">E290*F290*G290*H290*I290</f>
        <v>907200</v>
      </c>
      <c r="K290" s="22" t="n">
        <f aca="false">J290</f>
        <v>907200</v>
      </c>
      <c r="L290" s="22" t="n">
        <f aca="false">K290*1</f>
        <v>907200</v>
      </c>
      <c r="M290" s="22" t="n">
        <f aca="false">L290*4</f>
        <v>3628800</v>
      </c>
      <c r="N290" s="23" t="n">
        <f aca="false">M290*284/308</f>
        <v>3346036.36363636</v>
      </c>
    </row>
    <row r="291" customFormat="false" ht="12.75" hidden="false" customHeight="true" outlineLevel="0" collapsed="false">
      <c r="E291" s="21" t="n">
        <v>312</v>
      </c>
      <c r="F291" s="21" t="n">
        <v>311</v>
      </c>
      <c r="G291" s="21" t="n">
        <v>310</v>
      </c>
      <c r="H291" s="21" t="n">
        <v>309</v>
      </c>
      <c r="I291" s="21" t="n">
        <v>1</v>
      </c>
      <c r="J291" s="22" t="n">
        <f aca="false">E291*F291*G291*H291*I291</f>
        <v>9294695280</v>
      </c>
      <c r="K291" s="13"/>
      <c r="L291" s="13"/>
      <c r="M291" s="13"/>
      <c r="N291" s="13"/>
    </row>
    <row r="292" customFormat="false" ht="12.75" hidden="false" customHeight="true" outlineLevel="0" collapsed="false">
      <c r="J292" s="13"/>
      <c r="K292" s="13"/>
      <c r="L292" s="13"/>
      <c r="M292" s="13"/>
      <c r="N292" s="13"/>
    </row>
    <row r="293" customFormat="false" ht="12.75" hidden="false" customHeight="true" outlineLevel="0" collapsed="false">
      <c r="E293" s="18" t="s">
        <v>99</v>
      </c>
      <c r="F293" s="18" t="s">
        <v>97</v>
      </c>
      <c r="G293" s="18" t="s">
        <v>45</v>
      </c>
      <c r="H293" s="18" t="s">
        <v>33</v>
      </c>
      <c r="I293" s="18" t="s">
        <v>18</v>
      </c>
      <c r="J293" s="19" t="s">
        <v>19</v>
      </c>
      <c r="K293" s="19" t="s">
        <v>108</v>
      </c>
      <c r="L293" s="19" t="s">
        <v>101</v>
      </c>
      <c r="M293" s="19" t="s">
        <v>22</v>
      </c>
      <c r="N293" s="19" t="s">
        <v>102</v>
      </c>
    </row>
    <row r="294" customFormat="false" ht="12.75" hidden="false" customHeight="true" outlineLevel="0" collapsed="false">
      <c r="E294" s="21" t="n">
        <v>6</v>
      </c>
      <c r="F294" s="21" t="n">
        <v>6</v>
      </c>
      <c r="G294" s="21" t="n">
        <f aca="false">4*6*3</f>
        <v>72</v>
      </c>
      <c r="H294" s="21" t="n">
        <f aca="false">6*4-6</f>
        <v>18</v>
      </c>
      <c r="I294" s="21" t="n">
        <v>10</v>
      </c>
      <c r="J294" s="22" t="n">
        <f aca="false">E294*F294*G294*H294*I294</f>
        <v>466560</v>
      </c>
      <c r="K294" s="22" t="n">
        <f aca="false">J294</f>
        <v>466560</v>
      </c>
      <c r="L294" s="22" t="n">
        <f aca="false">K294*1</f>
        <v>466560</v>
      </c>
      <c r="M294" s="22" t="n">
        <f aca="false">L294*4</f>
        <v>1866240</v>
      </c>
      <c r="N294" s="23" t="n">
        <f aca="false">M294*284/308</f>
        <v>1720818.7012987</v>
      </c>
    </row>
    <row r="295" customFormat="false" ht="12.75" hidden="false" customHeight="true" outlineLevel="0" collapsed="false">
      <c r="E295" s="21" t="n">
        <v>312</v>
      </c>
      <c r="F295" s="21" t="n">
        <v>311</v>
      </c>
      <c r="G295" s="21" t="n">
        <v>310</v>
      </c>
      <c r="H295" s="21" t="n">
        <v>309</v>
      </c>
      <c r="I295" s="21" t="n">
        <v>1</v>
      </c>
      <c r="J295" s="22" t="n">
        <f aca="false">E295*F295*G295*H295*I295</f>
        <v>9294695280</v>
      </c>
      <c r="K295" s="13"/>
      <c r="L295" s="13"/>
      <c r="M295" s="13"/>
      <c r="N295" s="13"/>
    </row>
    <row r="296" customFormat="false" ht="12.75" hidden="false" customHeight="true" outlineLevel="0" collapsed="false">
      <c r="J296" s="13"/>
      <c r="K296" s="13"/>
      <c r="L296" s="13"/>
      <c r="M296" s="13"/>
      <c r="N296" s="13"/>
    </row>
    <row r="297" customFormat="false" ht="12.75" hidden="false" customHeight="true" outlineLevel="0" collapsed="false">
      <c r="E297" s="18" t="s">
        <v>99</v>
      </c>
      <c r="F297" s="18" t="s">
        <v>109</v>
      </c>
      <c r="G297" s="18" t="s">
        <v>81</v>
      </c>
      <c r="H297" s="18" t="s">
        <v>33</v>
      </c>
      <c r="I297" s="18" t="s">
        <v>18</v>
      </c>
      <c r="J297" s="19" t="s">
        <v>19</v>
      </c>
      <c r="K297" s="19" t="s">
        <v>108</v>
      </c>
      <c r="L297" s="19" t="s">
        <v>101</v>
      </c>
      <c r="M297" s="19" t="s">
        <v>22</v>
      </c>
      <c r="N297" s="19" t="s">
        <v>102</v>
      </c>
    </row>
    <row r="298" customFormat="false" ht="12.75" hidden="false" customHeight="true" outlineLevel="0" collapsed="false">
      <c r="E298" s="21" t="n">
        <v>6</v>
      </c>
      <c r="F298" s="21" t="n">
        <f aca="false">6*4-F294</f>
        <v>18</v>
      </c>
      <c r="G298" s="21" t="n">
        <f aca="false">24*4-1</f>
        <v>95</v>
      </c>
      <c r="H298" s="21" t="n">
        <f aca="false">4*6</f>
        <v>24</v>
      </c>
      <c r="I298" s="21" t="n">
        <v>10</v>
      </c>
      <c r="J298" s="22" t="n">
        <f aca="false">E298*F298*G298*H298*I298</f>
        <v>2462400</v>
      </c>
      <c r="K298" s="22" t="n">
        <f aca="false">J298</f>
        <v>2462400</v>
      </c>
      <c r="L298" s="22" t="n">
        <f aca="false">K298*1</f>
        <v>2462400</v>
      </c>
      <c r="M298" s="22" t="n">
        <f aca="false">L298*4</f>
        <v>9849600</v>
      </c>
      <c r="N298" s="23" t="n">
        <f aca="false">M298*284/308</f>
        <v>9082098.7012987</v>
      </c>
    </row>
    <row r="299" customFormat="false" ht="12.75" hidden="false" customHeight="true" outlineLevel="0" collapsed="false">
      <c r="E299" s="21" t="n">
        <v>312</v>
      </c>
      <c r="F299" s="21" t="n">
        <v>311</v>
      </c>
      <c r="G299" s="21" t="n">
        <v>310</v>
      </c>
      <c r="H299" s="21" t="n">
        <v>309</v>
      </c>
      <c r="I299" s="21" t="n">
        <v>1</v>
      </c>
      <c r="J299" s="22" t="n">
        <f aca="false">E299*F299*G299*H299*I299</f>
        <v>9294695280</v>
      </c>
      <c r="K299" s="13"/>
      <c r="L299" s="13"/>
      <c r="M299" s="13"/>
      <c r="N299" s="13"/>
    </row>
    <row r="300" customFormat="false" ht="12.75" hidden="false" customHeight="true" outlineLevel="0" collapsed="false">
      <c r="J300" s="13"/>
      <c r="K300" s="13"/>
      <c r="L300" s="13"/>
      <c r="M300" s="13"/>
      <c r="N300" s="13"/>
    </row>
    <row r="301" customFormat="false" ht="12.75" hidden="false" customHeight="true" outlineLevel="0" collapsed="false">
      <c r="E301" s="18" t="s">
        <v>99</v>
      </c>
      <c r="F301" s="18" t="s">
        <v>82</v>
      </c>
      <c r="G301" s="18" t="s">
        <v>45</v>
      </c>
      <c r="H301" s="18" t="s">
        <v>17</v>
      </c>
      <c r="I301" s="18" t="s">
        <v>18</v>
      </c>
      <c r="J301" s="19" t="s">
        <v>19</v>
      </c>
      <c r="K301" s="19" t="s">
        <v>110</v>
      </c>
      <c r="L301" s="19" t="s">
        <v>101</v>
      </c>
      <c r="M301" s="19" t="s">
        <v>22</v>
      </c>
      <c r="N301" s="19" t="s">
        <v>102</v>
      </c>
    </row>
    <row r="302" customFormat="false" ht="12.75" hidden="false" customHeight="true" outlineLevel="0" collapsed="false">
      <c r="E302" s="21" t="n">
        <v>6</v>
      </c>
      <c r="F302" s="21" t="n">
        <v>6</v>
      </c>
      <c r="G302" s="21" t="n">
        <f aca="false">4*6*3</f>
        <v>72</v>
      </c>
      <c r="H302" s="21" t="n">
        <v>12</v>
      </c>
      <c r="I302" s="21" t="n">
        <v>40</v>
      </c>
      <c r="J302" s="22" t="n">
        <f aca="false">E302*F302*G302*H302*I302</f>
        <v>1244160</v>
      </c>
      <c r="K302" s="22" t="n">
        <f aca="false">J302</f>
        <v>1244160</v>
      </c>
      <c r="L302" s="22" t="n">
        <f aca="false">K302*1</f>
        <v>1244160</v>
      </c>
      <c r="M302" s="22" t="n">
        <f aca="false">L302*4</f>
        <v>4976640</v>
      </c>
      <c r="N302" s="23" t="n">
        <f aca="false">M302*284/308</f>
        <v>4588849.87012987</v>
      </c>
    </row>
    <row r="303" customFormat="false" ht="12.75" hidden="false" customHeight="true" outlineLevel="0" collapsed="false">
      <c r="E303" s="21" t="n">
        <v>312</v>
      </c>
      <c r="F303" s="21" t="n">
        <v>311</v>
      </c>
      <c r="G303" s="21" t="n">
        <v>310</v>
      </c>
      <c r="H303" s="21" t="n">
        <v>309</v>
      </c>
      <c r="I303" s="21" t="n">
        <v>1</v>
      </c>
      <c r="J303" s="22" t="n">
        <f aca="false">E303*F303*G303*H303*I303</f>
        <v>9294695280</v>
      </c>
      <c r="K303" s="13"/>
      <c r="L303" s="13"/>
      <c r="M303" s="13"/>
      <c r="N303" s="13"/>
    </row>
    <row r="304" customFormat="false" ht="12.75" hidden="false" customHeight="true" outlineLevel="0" collapsed="false">
      <c r="J304" s="13"/>
      <c r="K304" s="13"/>
      <c r="L304" s="13"/>
      <c r="M304" s="13"/>
      <c r="N304" s="13"/>
    </row>
    <row r="305" customFormat="false" ht="12.75" hidden="false" customHeight="true" outlineLevel="0" collapsed="false">
      <c r="E305" s="18" t="s">
        <v>99</v>
      </c>
      <c r="F305" s="18" t="s">
        <v>82</v>
      </c>
      <c r="G305" s="18" t="s">
        <v>45</v>
      </c>
      <c r="H305" s="18" t="s">
        <v>29</v>
      </c>
      <c r="I305" s="18" t="s">
        <v>18</v>
      </c>
      <c r="J305" s="19" t="s">
        <v>19</v>
      </c>
      <c r="K305" s="19" t="s">
        <v>110</v>
      </c>
      <c r="L305" s="19" t="s">
        <v>101</v>
      </c>
      <c r="M305" s="19" t="s">
        <v>22</v>
      </c>
      <c r="N305" s="19" t="s">
        <v>102</v>
      </c>
    </row>
    <row r="306" customFormat="false" ht="12.75" hidden="false" customHeight="true" outlineLevel="0" collapsed="false">
      <c r="E306" s="21" t="n">
        <v>6</v>
      </c>
      <c r="F306" s="21" t="n">
        <v>6</v>
      </c>
      <c r="G306" s="21" t="n">
        <f aca="false">4*6*3</f>
        <v>72</v>
      </c>
      <c r="H306" s="21" t="n">
        <f aca="false">78-2-6-6</f>
        <v>64</v>
      </c>
      <c r="I306" s="21" t="n">
        <v>5</v>
      </c>
      <c r="J306" s="22" t="n">
        <f aca="false">E306*F306*G306*H306*I306</f>
        <v>829440</v>
      </c>
      <c r="K306" s="22" t="n">
        <f aca="false">J306</f>
        <v>829440</v>
      </c>
      <c r="L306" s="22" t="n">
        <f aca="false">K306*1</f>
        <v>829440</v>
      </c>
      <c r="M306" s="22" t="n">
        <f aca="false">L306*4</f>
        <v>3317760</v>
      </c>
      <c r="N306" s="23" t="n">
        <f aca="false">M306*284/308</f>
        <v>3059233.24675325</v>
      </c>
    </row>
    <row r="307" customFormat="false" ht="12.75" hidden="false" customHeight="true" outlineLevel="0" collapsed="false">
      <c r="E307" s="21" t="n">
        <v>312</v>
      </c>
      <c r="F307" s="21" t="n">
        <v>311</v>
      </c>
      <c r="G307" s="21" t="n">
        <v>310</v>
      </c>
      <c r="H307" s="21" t="n">
        <v>309</v>
      </c>
      <c r="I307" s="21" t="n">
        <v>1</v>
      </c>
      <c r="J307" s="22" t="n">
        <f aca="false">E307*F307*G307*H307*I307</f>
        <v>9294695280</v>
      </c>
      <c r="K307" s="13"/>
      <c r="L307" s="13"/>
      <c r="M307" s="13"/>
      <c r="N307" s="13"/>
    </row>
    <row r="308" customFormat="false" ht="12.75" hidden="false" customHeight="true" outlineLevel="0" collapsed="false">
      <c r="J308" s="13"/>
      <c r="K308" s="13"/>
      <c r="L308" s="13"/>
      <c r="M308" s="13"/>
      <c r="N308" s="13"/>
    </row>
    <row r="309" customFormat="false" ht="12.75" hidden="false" customHeight="true" outlineLevel="0" collapsed="false">
      <c r="E309" s="18" t="s">
        <v>99</v>
      </c>
      <c r="F309" s="18" t="s">
        <v>82</v>
      </c>
      <c r="G309" s="18" t="s">
        <v>45</v>
      </c>
      <c r="H309" s="18" t="s">
        <v>33</v>
      </c>
      <c r="I309" s="18" t="s">
        <v>18</v>
      </c>
      <c r="J309" s="19" t="s">
        <v>19</v>
      </c>
      <c r="K309" s="19" t="s">
        <v>110</v>
      </c>
      <c r="L309" s="19" t="s">
        <v>101</v>
      </c>
      <c r="M309" s="19" t="s">
        <v>22</v>
      </c>
      <c r="N309" s="19" t="s">
        <v>102</v>
      </c>
    </row>
    <row r="310" customFormat="false" ht="12.75" hidden="false" customHeight="true" outlineLevel="0" collapsed="false">
      <c r="E310" s="21" t="n">
        <v>6</v>
      </c>
      <c r="F310" s="21" t="n">
        <v>6</v>
      </c>
      <c r="G310" s="21" t="n">
        <f aca="false">4*6*3</f>
        <v>72</v>
      </c>
      <c r="H310" s="21" t="n">
        <f aca="false">6*4-6-6</f>
        <v>12</v>
      </c>
      <c r="I310" s="21" t="n">
        <v>10</v>
      </c>
      <c r="J310" s="22" t="n">
        <f aca="false">E310*F310*G310*H310*I310</f>
        <v>311040</v>
      </c>
      <c r="K310" s="22" t="n">
        <f aca="false">J310</f>
        <v>311040</v>
      </c>
      <c r="L310" s="22" t="n">
        <f aca="false">K310*1</f>
        <v>311040</v>
      </c>
      <c r="M310" s="22" t="n">
        <f aca="false">L310*4</f>
        <v>1244160</v>
      </c>
      <c r="N310" s="23" t="n">
        <f aca="false">M310*284/308</f>
        <v>1147212.46753247</v>
      </c>
    </row>
    <row r="311" customFormat="false" ht="12.75" hidden="false" customHeight="true" outlineLevel="0" collapsed="false">
      <c r="E311" s="21" t="n">
        <v>312</v>
      </c>
      <c r="F311" s="21" t="n">
        <v>311</v>
      </c>
      <c r="G311" s="21" t="n">
        <v>310</v>
      </c>
      <c r="H311" s="21" t="n">
        <v>309</v>
      </c>
      <c r="I311" s="21" t="n">
        <v>1</v>
      </c>
      <c r="J311" s="22" t="n">
        <f aca="false">E311*F311*G311*H311*I311</f>
        <v>9294695280</v>
      </c>
      <c r="K311" s="13"/>
      <c r="L311" s="13"/>
      <c r="M311" s="13"/>
      <c r="N311" s="13"/>
    </row>
    <row r="312" customFormat="false" ht="12.75" hidden="false" customHeight="true" outlineLevel="0" collapsed="false">
      <c r="J312" s="13"/>
      <c r="K312" s="13"/>
      <c r="L312" s="13"/>
      <c r="M312" s="13"/>
      <c r="N312" s="13"/>
    </row>
    <row r="313" customFormat="false" ht="12.75" hidden="false" customHeight="true" outlineLevel="0" collapsed="false">
      <c r="E313" s="18" t="s">
        <v>99</v>
      </c>
      <c r="F313" s="18" t="s">
        <v>96</v>
      </c>
      <c r="G313" s="18" t="s">
        <v>81</v>
      </c>
      <c r="H313" s="18" t="s">
        <v>33</v>
      </c>
      <c r="I313" s="18" t="s">
        <v>18</v>
      </c>
      <c r="J313" s="19" t="s">
        <v>19</v>
      </c>
      <c r="K313" s="19" t="s">
        <v>110</v>
      </c>
      <c r="L313" s="19" t="s">
        <v>101</v>
      </c>
      <c r="M313" s="19" t="s">
        <v>22</v>
      </c>
      <c r="N313" s="19" t="s">
        <v>102</v>
      </c>
    </row>
    <row r="314" customFormat="false" ht="12.75" hidden="false" customHeight="true" outlineLevel="0" collapsed="false">
      <c r="E314" s="21" t="n">
        <v>6</v>
      </c>
      <c r="F314" s="21" t="n">
        <f aca="false">6*4-F310</f>
        <v>18</v>
      </c>
      <c r="G314" s="21" t="n">
        <f aca="false">24*4-1</f>
        <v>95</v>
      </c>
      <c r="H314" s="21" t="n">
        <v>48</v>
      </c>
      <c r="I314" s="21" t="n">
        <v>10</v>
      </c>
      <c r="J314" s="22" t="n">
        <f aca="false">E314*F314*G314*H314*I314</f>
        <v>4924800</v>
      </c>
      <c r="K314" s="22" t="n">
        <f aca="false">J314</f>
        <v>4924800</v>
      </c>
      <c r="L314" s="22" t="n">
        <f aca="false">K314*1</f>
        <v>4924800</v>
      </c>
      <c r="M314" s="22" t="n">
        <f aca="false">L314*4</f>
        <v>19699200</v>
      </c>
      <c r="N314" s="23" t="n">
        <f aca="false">M314*284/308</f>
        <v>18164197.4025974</v>
      </c>
    </row>
    <row r="315" customFormat="false" ht="12.75" hidden="false" customHeight="true" outlineLevel="0" collapsed="false">
      <c r="E315" s="21" t="n">
        <v>312</v>
      </c>
      <c r="F315" s="21" t="n">
        <v>311</v>
      </c>
      <c r="G315" s="21" t="n">
        <v>310</v>
      </c>
      <c r="H315" s="21" t="n">
        <v>309</v>
      </c>
      <c r="I315" s="21" t="n">
        <v>1</v>
      </c>
      <c r="J315" s="22" t="n">
        <f aca="false">E315*F315*G315*H315*I315</f>
        <v>9294695280</v>
      </c>
      <c r="K315" s="13"/>
      <c r="L315" s="13"/>
      <c r="M315" s="13"/>
      <c r="N315" s="13"/>
    </row>
    <row r="316" customFormat="false" ht="12.75" hidden="false" customHeight="true" outlineLevel="0" collapsed="false">
      <c r="J316" s="13"/>
      <c r="K316" s="13"/>
      <c r="L316" s="13"/>
      <c r="M316" s="13"/>
      <c r="N316" s="13"/>
    </row>
    <row r="317" customFormat="false" ht="12.75" hidden="false" customHeight="true" outlineLevel="0" collapsed="false">
      <c r="E317" s="18" t="s">
        <v>99</v>
      </c>
      <c r="F317" s="18" t="s">
        <v>64</v>
      </c>
      <c r="G317" s="18" t="s">
        <v>45</v>
      </c>
      <c r="H317" s="18" t="s">
        <v>29</v>
      </c>
      <c r="I317" s="18" t="s">
        <v>18</v>
      </c>
      <c r="J317" s="19" t="s">
        <v>19</v>
      </c>
      <c r="K317" s="19" t="s">
        <v>111</v>
      </c>
      <c r="L317" s="19" t="s">
        <v>79</v>
      </c>
      <c r="M317" s="19" t="s">
        <v>22</v>
      </c>
      <c r="N317" s="19" t="s">
        <v>102</v>
      </c>
    </row>
    <row r="318" customFormat="false" ht="12.75" hidden="false" customHeight="true" outlineLevel="0" collapsed="false">
      <c r="E318" s="21" t="n">
        <v>6</v>
      </c>
      <c r="F318" s="21" t="n">
        <f aca="false">6*4-F314</f>
        <v>6</v>
      </c>
      <c r="G318" s="21" t="n">
        <f aca="false">3*6*4</f>
        <v>72</v>
      </c>
      <c r="H318" s="21" t="n">
        <v>76</v>
      </c>
      <c r="I318" s="21" t="n">
        <v>5</v>
      </c>
      <c r="J318" s="22" t="n">
        <f aca="false">E318*F318*G318*H318*I319</f>
        <v>196992</v>
      </c>
      <c r="K318" s="22" t="n">
        <f aca="false">J318</f>
        <v>196992</v>
      </c>
      <c r="L318" s="22" t="n">
        <f aca="false">K318*1</f>
        <v>196992</v>
      </c>
      <c r="M318" s="22" t="n">
        <f aca="false">L318*4</f>
        <v>787968</v>
      </c>
      <c r="N318" s="23" t="n">
        <f aca="false">M318*284/308</f>
        <v>726567.896103896</v>
      </c>
    </row>
    <row r="319" customFormat="false" ht="12.75" hidden="false" customHeight="true" outlineLevel="0" collapsed="false">
      <c r="E319" s="21" t="n">
        <v>312</v>
      </c>
      <c r="F319" s="21" t="n">
        <v>311</v>
      </c>
      <c r="G319" s="21" t="n">
        <v>310</v>
      </c>
      <c r="H319" s="21" t="n">
        <v>309</v>
      </c>
      <c r="I319" s="21" t="n">
        <v>1</v>
      </c>
      <c r="J319" s="22" t="n">
        <f aca="false">E319*F319*G319*H319*I319</f>
        <v>9294695280</v>
      </c>
      <c r="K319" s="13"/>
      <c r="L319" s="13"/>
      <c r="M319" s="13"/>
      <c r="N319" s="13"/>
    </row>
    <row r="320" customFormat="false" ht="12.75" hidden="false" customHeight="true" outlineLevel="0" collapsed="false">
      <c r="J320" s="13"/>
      <c r="K320" s="13"/>
      <c r="L320" s="13"/>
      <c r="M320" s="13"/>
      <c r="N320" s="13"/>
    </row>
    <row r="321" customFormat="false" ht="12.75" hidden="false" customHeight="true" outlineLevel="0" collapsed="false">
      <c r="D321" s="3" t="s">
        <v>68</v>
      </c>
      <c r="E321" s="18" t="s">
        <v>112</v>
      </c>
      <c r="F321" s="18" t="s">
        <v>41</v>
      </c>
      <c r="G321" s="18" t="s">
        <v>48</v>
      </c>
      <c r="H321" s="18" t="s">
        <v>29</v>
      </c>
      <c r="I321" s="18" t="s">
        <v>18</v>
      </c>
      <c r="J321" s="19" t="s">
        <v>19</v>
      </c>
      <c r="K321" s="19" t="s">
        <v>113</v>
      </c>
      <c r="L321" s="19" t="s">
        <v>95</v>
      </c>
      <c r="M321" s="19" t="s">
        <v>22</v>
      </c>
      <c r="N321" s="19" t="s">
        <v>102</v>
      </c>
    </row>
    <row r="322" customFormat="false" ht="12.75" hidden="false" customHeight="true" outlineLevel="0" collapsed="false">
      <c r="D322" s="3" t="s">
        <v>68</v>
      </c>
      <c r="E322" s="21" t="n">
        <v>6</v>
      </c>
      <c r="F322" s="21" t="n">
        <v>6</v>
      </c>
      <c r="G322" s="21" t="n">
        <v>18</v>
      </c>
      <c r="H322" s="21" t="n">
        <f aca="false">78-2</f>
        <v>76</v>
      </c>
      <c r="I322" s="21" t="n">
        <v>5</v>
      </c>
      <c r="J322" s="22" t="n">
        <f aca="false">E322*F322*G322*H322*I322</f>
        <v>246240</v>
      </c>
      <c r="K322" s="22" t="n">
        <f aca="false">J322*8</f>
        <v>1969920</v>
      </c>
      <c r="L322" s="22" t="n">
        <f aca="false">K322*1</f>
        <v>1969920</v>
      </c>
      <c r="M322" s="22" t="n">
        <f aca="false">L322*4</f>
        <v>7879680</v>
      </c>
      <c r="N322" s="23" t="n">
        <f aca="false">M322*284/308</f>
        <v>7265678.96103896</v>
      </c>
    </row>
    <row r="323" customFormat="false" ht="12.75" hidden="false" customHeight="true" outlineLevel="0" collapsed="false">
      <c r="D323" s="3" t="s">
        <v>68</v>
      </c>
      <c r="E323" s="21" t="n">
        <v>312</v>
      </c>
      <c r="F323" s="21" t="n">
        <v>311</v>
      </c>
      <c r="G323" s="21" t="n">
        <v>310</v>
      </c>
      <c r="H323" s="21" t="n">
        <v>309</v>
      </c>
      <c r="I323" s="21" t="n">
        <v>1</v>
      </c>
      <c r="J323" s="22" t="n">
        <f aca="false">E323*F323*G323*H323*I323</f>
        <v>9294695280</v>
      </c>
      <c r="K323" s="13"/>
      <c r="L323" s="13"/>
      <c r="M323" s="13"/>
      <c r="N323" s="13"/>
    </row>
    <row r="324" customFormat="false" ht="12.75" hidden="false" customHeight="true" outlineLevel="0" collapsed="false">
      <c r="D324" s="3" t="s">
        <v>68</v>
      </c>
      <c r="J324" s="13"/>
      <c r="K324" s="13"/>
      <c r="L324" s="13"/>
      <c r="M324" s="13"/>
      <c r="N324" s="13"/>
    </row>
    <row r="325" customFormat="false" ht="12.75" hidden="false" customHeight="true" outlineLevel="0" collapsed="false">
      <c r="D325" s="3" t="s">
        <v>68</v>
      </c>
      <c r="E325" s="18" t="s">
        <v>112</v>
      </c>
      <c r="F325" s="18" t="s">
        <v>103</v>
      </c>
      <c r="G325" s="18" t="s">
        <v>104</v>
      </c>
      <c r="H325" s="18" t="s">
        <v>17</v>
      </c>
      <c r="I325" s="18" t="s">
        <v>18</v>
      </c>
      <c r="J325" s="19" t="s">
        <v>19</v>
      </c>
      <c r="K325" s="19" t="s">
        <v>105</v>
      </c>
      <c r="L325" s="19" t="s">
        <v>95</v>
      </c>
      <c r="M325" s="19" t="s">
        <v>22</v>
      </c>
      <c r="N325" s="19" t="s">
        <v>102</v>
      </c>
    </row>
    <row r="326" customFormat="false" ht="12.75" hidden="false" customHeight="true" outlineLevel="0" collapsed="false">
      <c r="D326" s="3" t="s">
        <v>68</v>
      </c>
      <c r="E326" s="21" t="n">
        <v>6</v>
      </c>
      <c r="F326" s="21" t="n">
        <v>6</v>
      </c>
      <c r="G326" s="21" t="n">
        <v>18</v>
      </c>
      <c r="H326" s="21" t="n">
        <v>6</v>
      </c>
      <c r="I326" s="21" t="n">
        <v>40</v>
      </c>
      <c r="J326" s="22" t="n">
        <f aca="false">E326*F326*G326*H326*I326</f>
        <v>155520</v>
      </c>
      <c r="K326" s="22" t="n">
        <f aca="false">J326</f>
        <v>155520</v>
      </c>
      <c r="L326" s="22" t="n">
        <f aca="false">K326*1</f>
        <v>155520</v>
      </c>
      <c r="M326" s="22" t="n">
        <f aca="false">L326*4</f>
        <v>622080</v>
      </c>
      <c r="N326" s="23" t="n">
        <f aca="false">M326*284/308</f>
        <v>573606.233766234</v>
      </c>
    </row>
    <row r="327" customFormat="false" ht="12.75" hidden="false" customHeight="true" outlineLevel="0" collapsed="false">
      <c r="D327" s="3" t="s">
        <v>68</v>
      </c>
      <c r="E327" s="21" t="n">
        <v>312</v>
      </c>
      <c r="F327" s="21" t="n">
        <v>311</v>
      </c>
      <c r="G327" s="21" t="n">
        <v>310</v>
      </c>
      <c r="H327" s="21" t="n">
        <v>309</v>
      </c>
      <c r="I327" s="21" t="n">
        <v>1</v>
      </c>
      <c r="J327" s="22" t="n">
        <f aca="false">E327*F327*G327*H327*I327</f>
        <v>9294695280</v>
      </c>
      <c r="K327" s="13"/>
      <c r="L327" s="13"/>
      <c r="M327" s="13"/>
      <c r="N327" s="13"/>
    </row>
    <row r="328" customFormat="false" ht="12.75" hidden="false" customHeight="true" outlineLevel="0" collapsed="false">
      <c r="D328" s="3" t="s">
        <v>68</v>
      </c>
      <c r="J328" s="13"/>
      <c r="K328" s="13"/>
      <c r="L328" s="13"/>
      <c r="M328" s="13"/>
      <c r="N328" s="13"/>
    </row>
    <row r="329" customFormat="false" ht="12.75" hidden="false" customHeight="true" outlineLevel="0" collapsed="false">
      <c r="D329" s="3" t="s">
        <v>68</v>
      </c>
      <c r="E329" s="18" t="s">
        <v>112</v>
      </c>
      <c r="F329" s="18" t="s">
        <v>103</v>
      </c>
      <c r="G329" s="18" t="s">
        <v>104</v>
      </c>
      <c r="H329" s="18" t="s">
        <v>29</v>
      </c>
      <c r="I329" s="18" t="s">
        <v>18</v>
      </c>
      <c r="J329" s="19" t="s">
        <v>19</v>
      </c>
      <c r="K329" s="19" t="s">
        <v>105</v>
      </c>
      <c r="L329" s="19" t="s">
        <v>95</v>
      </c>
      <c r="M329" s="19" t="s">
        <v>22</v>
      </c>
      <c r="N329" s="19" t="s">
        <v>102</v>
      </c>
    </row>
    <row r="330" customFormat="false" ht="12.75" hidden="false" customHeight="true" outlineLevel="0" collapsed="false">
      <c r="D330" s="3" t="s">
        <v>68</v>
      </c>
      <c r="E330" s="21" t="n">
        <v>6</v>
      </c>
      <c r="F330" s="21" t="n">
        <v>6</v>
      </c>
      <c r="G330" s="21" t="n">
        <v>18</v>
      </c>
      <c r="H330" s="21" t="n">
        <f aca="false">78-2-6</f>
        <v>70</v>
      </c>
      <c r="I330" s="21" t="n">
        <v>5</v>
      </c>
      <c r="J330" s="22" t="n">
        <f aca="false">E330*F330*G330*H330*I330</f>
        <v>226800</v>
      </c>
      <c r="K330" s="22" t="n">
        <f aca="false">J330</f>
        <v>226800</v>
      </c>
      <c r="L330" s="22" t="n">
        <f aca="false">K330*1</f>
        <v>226800</v>
      </c>
      <c r="M330" s="22" t="n">
        <f aca="false">L330*4</f>
        <v>907200</v>
      </c>
      <c r="N330" s="23" t="n">
        <f aca="false">M330*284/308</f>
        <v>836509.090909091</v>
      </c>
    </row>
    <row r="331" customFormat="false" ht="12.75" hidden="false" customHeight="true" outlineLevel="0" collapsed="false">
      <c r="D331" s="3" t="s">
        <v>68</v>
      </c>
      <c r="E331" s="21" t="n">
        <v>312</v>
      </c>
      <c r="F331" s="21" t="n">
        <v>311</v>
      </c>
      <c r="G331" s="21" t="n">
        <v>310</v>
      </c>
      <c r="H331" s="21" t="n">
        <v>309</v>
      </c>
      <c r="I331" s="21" t="n">
        <v>1</v>
      </c>
      <c r="J331" s="22" t="n">
        <f aca="false">E331*F331*G331*H331*I331</f>
        <v>9294695280</v>
      </c>
      <c r="K331" s="13"/>
      <c r="L331" s="13"/>
      <c r="M331" s="13"/>
      <c r="N331" s="13"/>
    </row>
    <row r="332" customFormat="false" ht="12.75" hidden="false" customHeight="true" outlineLevel="0" collapsed="false">
      <c r="D332" s="3" t="s">
        <v>68</v>
      </c>
      <c r="J332" s="13"/>
      <c r="K332" s="13"/>
      <c r="L332" s="13"/>
      <c r="M332" s="13"/>
      <c r="N332" s="13"/>
    </row>
    <row r="333" customFormat="false" ht="12.75" hidden="false" customHeight="true" outlineLevel="0" collapsed="false">
      <c r="D333" s="3" t="s">
        <v>68</v>
      </c>
      <c r="E333" s="18" t="s">
        <v>112</v>
      </c>
      <c r="F333" s="18" t="s">
        <v>103</v>
      </c>
      <c r="G333" s="18" t="s">
        <v>104</v>
      </c>
      <c r="H333" s="18" t="s">
        <v>33</v>
      </c>
      <c r="I333" s="18" t="s">
        <v>18</v>
      </c>
      <c r="J333" s="19" t="s">
        <v>19</v>
      </c>
      <c r="K333" s="19" t="s">
        <v>105</v>
      </c>
      <c r="L333" s="19" t="s">
        <v>95</v>
      </c>
      <c r="M333" s="19" t="s">
        <v>22</v>
      </c>
      <c r="N333" s="19" t="s">
        <v>102</v>
      </c>
    </row>
    <row r="334" customFormat="false" ht="12.75" hidden="false" customHeight="true" outlineLevel="0" collapsed="false">
      <c r="D334" s="3" t="s">
        <v>68</v>
      </c>
      <c r="E334" s="21" t="n">
        <v>6</v>
      </c>
      <c r="F334" s="21" t="n">
        <v>6</v>
      </c>
      <c r="G334" s="21" t="n">
        <v>18</v>
      </c>
      <c r="H334" s="21" t="n">
        <f aca="false">6*4-6</f>
        <v>18</v>
      </c>
      <c r="I334" s="21" t="n">
        <v>10</v>
      </c>
      <c r="J334" s="22" t="n">
        <f aca="false">E334*F334*G334*H334*I334</f>
        <v>116640</v>
      </c>
      <c r="K334" s="22" t="n">
        <f aca="false">J334</f>
        <v>116640</v>
      </c>
      <c r="L334" s="22" t="n">
        <f aca="false">K334*1</f>
        <v>116640</v>
      </c>
      <c r="M334" s="22" t="n">
        <f aca="false">L334*4</f>
        <v>466560</v>
      </c>
      <c r="N334" s="23" t="n">
        <f aca="false">M334*284/308</f>
        <v>430204.675324675</v>
      </c>
    </row>
    <row r="335" customFormat="false" ht="12.75" hidden="false" customHeight="true" outlineLevel="0" collapsed="false">
      <c r="D335" s="3" t="s">
        <v>68</v>
      </c>
      <c r="E335" s="21" t="n">
        <v>312</v>
      </c>
      <c r="F335" s="21" t="n">
        <v>311</v>
      </c>
      <c r="G335" s="21" t="n">
        <v>310</v>
      </c>
      <c r="H335" s="21" t="n">
        <v>309</v>
      </c>
      <c r="I335" s="21" t="n">
        <v>1</v>
      </c>
      <c r="J335" s="22" t="n">
        <f aca="false">E335*F335*G335*H335*I335</f>
        <v>9294695280</v>
      </c>
      <c r="K335" s="13"/>
      <c r="L335" s="13"/>
      <c r="M335" s="13"/>
      <c r="N335" s="13"/>
    </row>
    <row r="336" customFormat="false" ht="12.75" hidden="false" customHeight="true" outlineLevel="0" collapsed="false">
      <c r="D336" s="3" t="s">
        <v>68</v>
      </c>
      <c r="J336" s="13"/>
      <c r="K336" s="13"/>
      <c r="L336" s="13"/>
      <c r="M336" s="13"/>
      <c r="N336" s="13"/>
    </row>
    <row r="337" customFormat="false" ht="12.75" hidden="false" customHeight="true" outlineLevel="0" collapsed="false">
      <c r="D337" s="3" t="s">
        <v>68</v>
      </c>
      <c r="E337" s="18" t="s">
        <v>112</v>
      </c>
      <c r="F337" s="18" t="s">
        <v>106</v>
      </c>
      <c r="G337" s="18" t="s">
        <v>107</v>
      </c>
      <c r="H337" s="18" t="s">
        <v>33</v>
      </c>
      <c r="I337" s="18" t="s">
        <v>18</v>
      </c>
      <c r="J337" s="19" t="s">
        <v>19</v>
      </c>
      <c r="K337" s="19" t="s">
        <v>105</v>
      </c>
      <c r="L337" s="19" t="s">
        <v>95</v>
      </c>
      <c r="M337" s="19" t="s">
        <v>22</v>
      </c>
      <c r="N337" s="19" t="s">
        <v>102</v>
      </c>
    </row>
    <row r="338" customFormat="false" ht="12.75" hidden="false" customHeight="true" outlineLevel="0" collapsed="false">
      <c r="D338" s="3" t="s">
        <v>68</v>
      </c>
      <c r="E338" s="21" t="n">
        <v>6</v>
      </c>
      <c r="F338" s="21" t="n">
        <f aca="false">6*4-F334</f>
        <v>18</v>
      </c>
      <c r="G338" s="21" t="n">
        <f aca="false">6*4-1</f>
        <v>23</v>
      </c>
      <c r="H338" s="21" t="n">
        <f aca="false">4*6</f>
        <v>24</v>
      </c>
      <c r="I338" s="21" t="n">
        <v>10</v>
      </c>
      <c r="J338" s="22" t="n">
        <f aca="false">E338*F338*G338*H338*I338</f>
        <v>596160</v>
      </c>
      <c r="K338" s="22" t="n">
        <f aca="false">J338</f>
        <v>596160</v>
      </c>
      <c r="L338" s="22" t="n">
        <f aca="false">K338*1</f>
        <v>596160</v>
      </c>
      <c r="M338" s="22" t="n">
        <f aca="false">L338*4</f>
        <v>2384640</v>
      </c>
      <c r="N338" s="23" t="n">
        <f aca="false">M338*284/308</f>
        <v>2198823.8961039</v>
      </c>
    </row>
    <row r="339" customFormat="false" ht="12.75" hidden="false" customHeight="true" outlineLevel="0" collapsed="false">
      <c r="D339" s="3" t="s">
        <v>68</v>
      </c>
      <c r="E339" s="21" t="n">
        <v>312</v>
      </c>
      <c r="F339" s="21" t="n">
        <v>311</v>
      </c>
      <c r="G339" s="21" t="n">
        <v>310</v>
      </c>
      <c r="H339" s="21" t="n">
        <v>309</v>
      </c>
      <c r="I339" s="21" t="n">
        <v>1</v>
      </c>
      <c r="J339" s="22" t="n">
        <f aca="false">E339*F339*G339*H339*I339</f>
        <v>9294695280</v>
      </c>
      <c r="K339" s="13"/>
      <c r="L339" s="13"/>
      <c r="M339" s="13"/>
      <c r="N339" s="13"/>
    </row>
    <row r="340" customFormat="false" ht="12.75" hidden="false" customHeight="true" outlineLevel="0" collapsed="false">
      <c r="D340" s="3" t="s">
        <v>68</v>
      </c>
      <c r="J340" s="13"/>
      <c r="K340" s="13"/>
      <c r="L340" s="13"/>
      <c r="M340" s="13"/>
      <c r="N340" s="13"/>
    </row>
    <row r="341" customFormat="false" ht="12.75" hidden="false" customHeight="true" outlineLevel="0" collapsed="false">
      <c r="D341" s="3" t="s">
        <v>68</v>
      </c>
      <c r="E341" s="18" t="s">
        <v>112</v>
      </c>
      <c r="F341" s="18" t="s">
        <v>44</v>
      </c>
      <c r="G341" s="18" t="s">
        <v>45</v>
      </c>
      <c r="H341" s="18" t="s">
        <v>17</v>
      </c>
      <c r="I341" s="18" t="s">
        <v>18</v>
      </c>
      <c r="J341" s="19" t="s">
        <v>19</v>
      </c>
      <c r="K341" s="19" t="s">
        <v>114</v>
      </c>
      <c r="L341" s="19" t="s">
        <v>95</v>
      </c>
      <c r="M341" s="19" t="s">
        <v>22</v>
      </c>
      <c r="N341" s="19" t="s">
        <v>102</v>
      </c>
    </row>
    <row r="342" customFormat="false" ht="12.75" hidden="false" customHeight="true" outlineLevel="0" collapsed="false">
      <c r="D342" s="3" t="s">
        <v>68</v>
      </c>
      <c r="E342" s="21" t="n">
        <v>6</v>
      </c>
      <c r="F342" s="21" t="n">
        <v>6</v>
      </c>
      <c r="G342" s="21" t="n">
        <v>72</v>
      </c>
      <c r="H342" s="21" t="n">
        <v>12</v>
      </c>
      <c r="I342" s="21" t="n">
        <v>40</v>
      </c>
      <c r="J342" s="22" t="n">
        <f aca="false">E342*F342*G342*H342*I342</f>
        <v>1244160</v>
      </c>
      <c r="K342" s="22" t="n">
        <f aca="false">J342*2</f>
        <v>2488320</v>
      </c>
      <c r="L342" s="22" t="n">
        <f aca="false">K342*1</f>
        <v>2488320</v>
      </c>
      <c r="M342" s="22" t="n">
        <f aca="false">L342*4</f>
        <v>9953280</v>
      </c>
      <c r="N342" s="23" t="n">
        <f aca="false">M342*284/308</f>
        <v>9177699.74025974</v>
      </c>
    </row>
    <row r="343" customFormat="false" ht="12.75" hidden="false" customHeight="true" outlineLevel="0" collapsed="false">
      <c r="D343" s="3" t="s">
        <v>68</v>
      </c>
      <c r="E343" s="21" t="n">
        <v>312</v>
      </c>
      <c r="F343" s="21" t="n">
        <v>311</v>
      </c>
      <c r="G343" s="21" t="n">
        <v>310</v>
      </c>
      <c r="H343" s="21" t="n">
        <v>309</v>
      </c>
      <c r="I343" s="21" t="n">
        <v>1</v>
      </c>
      <c r="J343" s="22" t="n">
        <f aca="false">E343*F343*G343*H343*I343</f>
        <v>9294695280</v>
      </c>
      <c r="K343" s="13"/>
      <c r="L343" s="13"/>
      <c r="M343" s="13"/>
      <c r="N343" s="13"/>
    </row>
    <row r="344" customFormat="false" ht="12.75" hidden="false" customHeight="true" outlineLevel="0" collapsed="false">
      <c r="D344" s="3" t="s">
        <v>68</v>
      </c>
      <c r="J344" s="13"/>
      <c r="K344" s="13"/>
      <c r="L344" s="13"/>
      <c r="M344" s="13"/>
      <c r="N344" s="13"/>
    </row>
    <row r="345" customFormat="false" ht="12.75" hidden="false" customHeight="true" outlineLevel="0" collapsed="false">
      <c r="D345" s="3" t="s">
        <v>68</v>
      </c>
      <c r="E345" s="18" t="s">
        <v>112</v>
      </c>
      <c r="F345" s="18" t="s">
        <v>44</v>
      </c>
      <c r="G345" s="18" t="s">
        <v>45</v>
      </c>
      <c r="H345" s="18" t="s">
        <v>29</v>
      </c>
      <c r="I345" s="18" t="s">
        <v>18</v>
      </c>
      <c r="J345" s="19" t="s">
        <v>19</v>
      </c>
      <c r="K345" s="19" t="s">
        <v>114</v>
      </c>
      <c r="L345" s="19" t="s">
        <v>95</v>
      </c>
      <c r="M345" s="19" t="s">
        <v>22</v>
      </c>
      <c r="N345" s="19" t="s">
        <v>102</v>
      </c>
    </row>
    <row r="346" customFormat="false" ht="12.75" hidden="false" customHeight="true" outlineLevel="0" collapsed="false">
      <c r="D346" s="3" t="s">
        <v>68</v>
      </c>
      <c r="E346" s="21" t="n">
        <v>6</v>
      </c>
      <c r="F346" s="21" t="n">
        <v>6</v>
      </c>
      <c r="G346" s="21" t="n">
        <v>72</v>
      </c>
      <c r="H346" s="21" t="n">
        <f aca="false">78-2-6-6</f>
        <v>64</v>
      </c>
      <c r="I346" s="21" t="n">
        <v>5</v>
      </c>
      <c r="J346" s="22" t="n">
        <f aca="false">E346*F346*G346*H346*I346</f>
        <v>829440</v>
      </c>
      <c r="K346" s="22" t="n">
        <f aca="false">J346*2</f>
        <v>1658880</v>
      </c>
      <c r="L346" s="22" t="n">
        <f aca="false">K346*1</f>
        <v>1658880</v>
      </c>
      <c r="M346" s="22" t="n">
        <f aca="false">L346*4</f>
        <v>6635520</v>
      </c>
      <c r="N346" s="23" t="n">
        <f aca="false">M346*284/308</f>
        <v>6118466.49350649</v>
      </c>
    </row>
    <row r="347" customFormat="false" ht="12.75" hidden="false" customHeight="true" outlineLevel="0" collapsed="false">
      <c r="D347" s="3" t="s">
        <v>68</v>
      </c>
      <c r="E347" s="21" t="n">
        <v>312</v>
      </c>
      <c r="F347" s="21" t="n">
        <v>311</v>
      </c>
      <c r="G347" s="21" t="n">
        <v>310</v>
      </c>
      <c r="H347" s="21" t="n">
        <v>309</v>
      </c>
      <c r="I347" s="21" t="n">
        <v>1</v>
      </c>
      <c r="J347" s="22" t="n">
        <f aca="false">E347*F347*G347*H347*I347</f>
        <v>9294695280</v>
      </c>
      <c r="K347" s="13"/>
      <c r="L347" s="13"/>
      <c r="M347" s="13"/>
      <c r="N347" s="13"/>
    </row>
    <row r="348" customFormat="false" ht="12.75" hidden="false" customHeight="true" outlineLevel="0" collapsed="false">
      <c r="D348" s="3" t="s">
        <v>68</v>
      </c>
      <c r="J348" s="13"/>
      <c r="K348" s="13"/>
      <c r="L348" s="13"/>
      <c r="M348" s="13"/>
      <c r="N348" s="13"/>
    </row>
    <row r="349" customFormat="false" ht="12.75" hidden="false" customHeight="true" outlineLevel="0" collapsed="false">
      <c r="D349" s="3" t="s">
        <v>68</v>
      </c>
      <c r="E349" s="18" t="s">
        <v>112</v>
      </c>
      <c r="F349" s="18" t="s">
        <v>44</v>
      </c>
      <c r="G349" s="18" t="s">
        <v>45</v>
      </c>
      <c r="H349" s="18" t="s">
        <v>33</v>
      </c>
      <c r="I349" s="18" t="s">
        <v>18</v>
      </c>
      <c r="J349" s="19" t="s">
        <v>19</v>
      </c>
      <c r="K349" s="19" t="s">
        <v>114</v>
      </c>
      <c r="L349" s="19" t="s">
        <v>95</v>
      </c>
      <c r="M349" s="19" t="s">
        <v>22</v>
      </c>
      <c r="N349" s="19" t="s">
        <v>102</v>
      </c>
    </row>
    <row r="350" customFormat="false" ht="12.75" hidden="false" customHeight="true" outlineLevel="0" collapsed="false">
      <c r="D350" s="3" t="s">
        <v>68</v>
      </c>
      <c r="E350" s="21" t="n">
        <v>6</v>
      </c>
      <c r="F350" s="21" t="n">
        <v>6</v>
      </c>
      <c r="G350" s="21" t="n">
        <v>72</v>
      </c>
      <c r="H350" s="21" t="n">
        <f aca="false">12*3</f>
        <v>36</v>
      </c>
      <c r="I350" s="21" t="n">
        <v>10</v>
      </c>
      <c r="J350" s="22" t="n">
        <f aca="false">E350*F350*G350*H350*I350</f>
        <v>933120</v>
      </c>
      <c r="K350" s="22" t="n">
        <f aca="false">J350*2</f>
        <v>1866240</v>
      </c>
      <c r="L350" s="22" t="n">
        <f aca="false">K350*1</f>
        <v>1866240</v>
      </c>
      <c r="M350" s="22" t="n">
        <f aca="false">L350*4</f>
        <v>7464960</v>
      </c>
      <c r="N350" s="23" t="n">
        <f aca="false">M350*284/308</f>
        <v>6883274.80519481</v>
      </c>
    </row>
    <row r="351" customFormat="false" ht="12.75" hidden="false" customHeight="true" outlineLevel="0" collapsed="false">
      <c r="D351" s="3" t="s">
        <v>68</v>
      </c>
      <c r="E351" s="21" t="n">
        <v>312</v>
      </c>
      <c r="F351" s="21" t="n">
        <v>311</v>
      </c>
      <c r="G351" s="21" t="n">
        <v>310</v>
      </c>
      <c r="H351" s="21" t="n">
        <v>309</v>
      </c>
      <c r="I351" s="21" t="n">
        <v>1</v>
      </c>
      <c r="J351" s="22" t="n">
        <f aca="false">E351*F351*G351*H351*I351</f>
        <v>9294695280</v>
      </c>
      <c r="K351" s="13"/>
      <c r="L351" s="13"/>
      <c r="M351" s="13"/>
      <c r="N351" s="13"/>
    </row>
    <row r="352" customFormat="false" ht="12.75" hidden="false" customHeight="true" outlineLevel="0" collapsed="false">
      <c r="D352" s="3" t="s">
        <v>68</v>
      </c>
      <c r="J352" s="13"/>
      <c r="K352" s="13"/>
      <c r="L352" s="13"/>
      <c r="M352" s="13"/>
      <c r="N352" s="13"/>
    </row>
    <row r="353" customFormat="false" ht="12.75" hidden="false" customHeight="true" outlineLevel="0" collapsed="false">
      <c r="D353" s="3" t="s">
        <v>68</v>
      </c>
      <c r="E353" s="18" t="s">
        <v>112</v>
      </c>
      <c r="F353" s="18" t="s">
        <v>80</v>
      </c>
      <c r="G353" s="18" t="s">
        <v>81</v>
      </c>
      <c r="H353" s="18" t="s">
        <v>33</v>
      </c>
      <c r="I353" s="18" t="s">
        <v>18</v>
      </c>
      <c r="J353" s="19" t="s">
        <v>19</v>
      </c>
      <c r="K353" s="19" t="s">
        <v>114</v>
      </c>
      <c r="L353" s="19" t="s">
        <v>95</v>
      </c>
      <c r="M353" s="19" t="s">
        <v>22</v>
      </c>
      <c r="N353" s="19" t="s">
        <v>102</v>
      </c>
    </row>
    <row r="354" customFormat="false" ht="12.75" hidden="false" customHeight="true" outlineLevel="0" collapsed="false">
      <c r="D354" s="3" t="s">
        <v>68</v>
      </c>
      <c r="E354" s="21" t="n">
        <v>6</v>
      </c>
      <c r="F354" s="21" t="n">
        <f aca="false">6*4-F350</f>
        <v>18</v>
      </c>
      <c r="G354" s="21" t="n">
        <f aca="false">4*6*4-1</f>
        <v>95</v>
      </c>
      <c r="H354" s="21" t="n">
        <v>48</v>
      </c>
      <c r="I354" s="21" t="n">
        <v>10</v>
      </c>
      <c r="J354" s="22" t="n">
        <f aca="false">E354*F354*G354*H354*I354</f>
        <v>4924800</v>
      </c>
      <c r="K354" s="22" t="n">
        <f aca="false">J354*2</f>
        <v>9849600</v>
      </c>
      <c r="L354" s="22" t="n">
        <f aca="false">K354*1</f>
        <v>9849600</v>
      </c>
      <c r="M354" s="22" t="n">
        <f aca="false">L354*4</f>
        <v>39398400</v>
      </c>
      <c r="N354" s="23" t="n">
        <f aca="false">M354*284/308</f>
        <v>36328394.8051948</v>
      </c>
    </row>
    <row r="355" customFormat="false" ht="12.75" hidden="false" customHeight="true" outlineLevel="0" collapsed="false">
      <c r="D355" s="3" t="s">
        <v>68</v>
      </c>
      <c r="E355" s="21" t="n">
        <v>312</v>
      </c>
      <c r="F355" s="21" t="n">
        <v>311</v>
      </c>
      <c r="G355" s="21" t="n">
        <v>310</v>
      </c>
      <c r="H355" s="21" t="n">
        <v>309</v>
      </c>
      <c r="I355" s="21" t="n">
        <v>1</v>
      </c>
      <c r="J355" s="22" t="n">
        <f aca="false">E355*F355*G355*H355*I355</f>
        <v>9294695280</v>
      </c>
      <c r="K355" s="13"/>
      <c r="L355" s="13"/>
      <c r="M355" s="13"/>
      <c r="N355" s="13"/>
    </row>
    <row r="356" customFormat="false" ht="12.75" hidden="false" customHeight="true" outlineLevel="0" collapsed="false">
      <c r="D356" s="3" t="s">
        <v>68</v>
      </c>
      <c r="J356" s="13"/>
      <c r="K356" s="13"/>
      <c r="L356" s="13"/>
      <c r="M356" s="13"/>
      <c r="N356" s="13"/>
    </row>
    <row r="357" customFormat="false" ht="12.75" hidden="false" customHeight="true" outlineLevel="0" collapsed="false">
      <c r="D357" s="3" t="s">
        <v>68</v>
      </c>
      <c r="E357" s="18" t="s">
        <v>112</v>
      </c>
      <c r="F357" s="18" t="s">
        <v>64</v>
      </c>
      <c r="G357" s="18" t="s">
        <v>45</v>
      </c>
      <c r="H357" s="18" t="s">
        <v>17</v>
      </c>
      <c r="I357" s="18" t="s">
        <v>18</v>
      </c>
      <c r="J357" s="19" t="s">
        <v>19</v>
      </c>
      <c r="K357" s="19" t="s">
        <v>115</v>
      </c>
      <c r="L357" s="19" t="s">
        <v>95</v>
      </c>
      <c r="M357" s="19" t="s">
        <v>22</v>
      </c>
      <c r="N357" s="19" t="s">
        <v>102</v>
      </c>
    </row>
    <row r="358" customFormat="false" ht="12.75" hidden="false" customHeight="true" outlineLevel="0" collapsed="false">
      <c r="D358" s="3" t="s">
        <v>68</v>
      </c>
      <c r="E358" s="21" t="n">
        <v>6</v>
      </c>
      <c r="F358" s="21" t="n">
        <v>6</v>
      </c>
      <c r="G358" s="21" t="n">
        <f aca="false">4*6*3</f>
        <v>72</v>
      </c>
      <c r="H358" s="21" t="n">
        <v>6</v>
      </c>
      <c r="I358" s="21" t="n">
        <v>40</v>
      </c>
      <c r="J358" s="22" t="n">
        <f aca="false">E358*F358*G358*H358*I358</f>
        <v>622080</v>
      </c>
      <c r="K358" s="22" t="n">
        <f aca="false">J358</f>
        <v>622080</v>
      </c>
      <c r="L358" s="22" t="n">
        <f aca="false">K358*1</f>
        <v>622080</v>
      </c>
      <c r="M358" s="22" t="n">
        <f aca="false">L358*4</f>
        <v>2488320</v>
      </c>
      <c r="N358" s="23" t="n">
        <f aca="false">M358*284/308</f>
        <v>2294424.93506494</v>
      </c>
    </row>
    <row r="359" customFormat="false" ht="12.75" hidden="false" customHeight="true" outlineLevel="0" collapsed="false">
      <c r="D359" s="3" t="s">
        <v>68</v>
      </c>
      <c r="E359" s="21" t="n">
        <v>312</v>
      </c>
      <c r="F359" s="21" t="n">
        <v>311</v>
      </c>
      <c r="G359" s="21" t="n">
        <v>310</v>
      </c>
      <c r="H359" s="21" t="n">
        <v>309</v>
      </c>
      <c r="I359" s="21" t="n">
        <v>1</v>
      </c>
      <c r="J359" s="22" t="n">
        <f aca="false">E359*F359*G359*H359*I359</f>
        <v>9294695280</v>
      </c>
      <c r="K359" s="13"/>
      <c r="L359" s="13"/>
      <c r="M359" s="13"/>
      <c r="N359" s="13"/>
    </row>
    <row r="360" customFormat="false" ht="12.75" hidden="false" customHeight="true" outlineLevel="0" collapsed="false">
      <c r="D360" s="3" t="s">
        <v>68</v>
      </c>
      <c r="J360" s="13"/>
      <c r="K360" s="13"/>
      <c r="L360" s="13"/>
      <c r="M360" s="13"/>
      <c r="N360" s="13"/>
    </row>
    <row r="361" customFormat="false" ht="12.75" hidden="false" customHeight="true" outlineLevel="0" collapsed="false">
      <c r="D361" s="3" t="s">
        <v>68</v>
      </c>
      <c r="E361" s="18" t="s">
        <v>112</v>
      </c>
      <c r="F361" s="18" t="s">
        <v>64</v>
      </c>
      <c r="G361" s="18" t="s">
        <v>45</v>
      </c>
      <c r="H361" s="18" t="s">
        <v>29</v>
      </c>
      <c r="I361" s="18" t="s">
        <v>18</v>
      </c>
      <c r="J361" s="19" t="s">
        <v>19</v>
      </c>
      <c r="K361" s="19" t="s">
        <v>115</v>
      </c>
      <c r="L361" s="19" t="s">
        <v>95</v>
      </c>
      <c r="M361" s="19" t="s">
        <v>22</v>
      </c>
      <c r="N361" s="19" t="s">
        <v>102</v>
      </c>
    </row>
    <row r="362" customFormat="false" ht="12.75" hidden="false" customHeight="true" outlineLevel="0" collapsed="false">
      <c r="D362" s="3" t="s">
        <v>68</v>
      </c>
      <c r="E362" s="21" t="n">
        <v>6</v>
      </c>
      <c r="F362" s="21" t="n">
        <v>6</v>
      </c>
      <c r="G362" s="21" t="n">
        <f aca="false">4*6*3</f>
        <v>72</v>
      </c>
      <c r="H362" s="21" t="n">
        <f aca="false">78-2-6</f>
        <v>70</v>
      </c>
      <c r="I362" s="21" t="n">
        <v>5</v>
      </c>
      <c r="J362" s="22" t="n">
        <f aca="false">E362*F362*G362*H362*I362</f>
        <v>907200</v>
      </c>
      <c r="K362" s="22" t="n">
        <f aca="false">J362</f>
        <v>907200</v>
      </c>
      <c r="L362" s="22" t="n">
        <f aca="false">K362*1</f>
        <v>907200</v>
      </c>
      <c r="M362" s="22" t="n">
        <f aca="false">L362*4</f>
        <v>3628800</v>
      </c>
      <c r="N362" s="23" t="n">
        <f aca="false">M362*284/308</f>
        <v>3346036.36363636</v>
      </c>
    </row>
    <row r="363" customFormat="false" ht="12.75" hidden="false" customHeight="true" outlineLevel="0" collapsed="false">
      <c r="D363" s="3" t="s">
        <v>68</v>
      </c>
      <c r="E363" s="21" t="n">
        <v>312</v>
      </c>
      <c r="F363" s="21" t="n">
        <v>311</v>
      </c>
      <c r="G363" s="21" t="n">
        <v>310</v>
      </c>
      <c r="H363" s="21" t="n">
        <v>309</v>
      </c>
      <c r="I363" s="21" t="n">
        <v>1</v>
      </c>
      <c r="J363" s="22" t="n">
        <f aca="false">E363*F363*G363*H363*I363</f>
        <v>9294695280</v>
      </c>
      <c r="K363" s="13"/>
      <c r="L363" s="13"/>
      <c r="M363" s="13"/>
      <c r="N363" s="13"/>
    </row>
    <row r="364" customFormat="false" ht="12.75" hidden="false" customHeight="true" outlineLevel="0" collapsed="false">
      <c r="D364" s="3" t="s">
        <v>68</v>
      </c>
      <c r="J364" s="13"/>
      <c r="K364" s="13"/>
      <c r="L364" s="13"/>
      <c r="M364" s="13"/>
      <c r="N364" s="13"/>
    </row>
    <row r="365" customFormat="false" ht="12.75" hidden="false" customHeight="true" outlineLevel="0" collapsed="false">
      <c r="D365" s="3" t="s">
        <v>68</v>
      </c>
      <c r="E365" s="18" t="s">
        <v>112</v>
      </c>
      <c r="F365" s="18" t="s">
        <v>64</v>
      </c>
      <c r="G365" s="18" t="s">
        <v>45</v>
      </c>
      <c r="H365" s="18" t="s">
        <v>33</v>
      </c>
      <c r="I365" s="18" t="s">
        <v>18</v>
      </c>
      <c r="J365" s="19" t="s">
        <v>19</v>
      </c>
      <c r="K365" s="19" t="s">
        <v>115</v>
      </c>
      <c r="L365" s="19" t="s">
        <v>95</v>
      </c>
      <c r="M365" s="19" t="s">
        <v>22</v>
      </c>
      <c r="N365" s="19" t="s">
        <v>102</v>
      </c>
    </row>
    <row r="366" customFormat="false" ht="12.75" hidden="false" customHeight="true" outlineLevel="0" collapsed="false">
      <c r="D366" s="3" t="s">
        <v>68</v>
      </c>
      <c r="E366" s="21" t="n">
        <v>6</v>
      </c>
      <c r="F366" s="21" t="n">
        <v>6</v>
      </c>
      <c r="G366" s="21" t="n">
        <f aca="false">4*6*3</f>
        <v>72</v>
      </c>
      <c r="H366" s="21" t="n">
        <f aca="false">6*4-6</f>
        <v>18</v>
      </c>
      <c r="I366" s="21" t="n">
        <v>10</v>
      </c>
      <c r="J366" s="22" t="n">
        <f aca="false">E366*F366*G366*H366*I366</f>
        <v>466560</v>
      </c>
      <c r="K366" s="22" t="n">
        <f aca="false">J366</f>
        <v>466560</v>
      </c>
      <c r="L366" s="22" t="n">
        <f aca="false">K366*1</f>
        <v>466560</v>
      </c>
      <c r="M366" s="22" t="n">
        <f aca="false">L366*4</f>
        <v>1866240</v>
      </c>
      <c r="N366" s="23" t="n">
        <f aca="false">M366*284/308</f>
        <v>1720818.7012987</v>
      </c>
    </row>
    <row r="367" customFormat="false" ht="12.75" hidden="false" customHeight="true" outlineLevel="0" collapsed="false">
      <c r="D367" s="3" t="s">
        <v>68</v>
      </c>
      <c r="E367" s="21" t="n">
        <v>312</v>
      </c>
      <c r="F367" s="21" t="n">
        <v>311</v>
      </c>
      <c r="G367" s="21" t="n">
        <v>310</v>
      </c>
      <c r="H367" s="21" t="n">
        <v>309</v>
      </c>
      <c r="I367" s="21" t="n">
        <v>1</v>
      </c>
      <c r="J367" s="22" t="n">
        <f aca="false">E367*F367*G367*H367*I367</f>
        <v>9294695280</v>
      </c>
      <c r="K367" s="13"/>
      <c r="L367" s="13"/>
      <c r="M367" s="13"/>
      <c r="N367" s="13"/>
    </row>
    <row r="368" customFormat="false" ht="12.75" hidden="false" customHeight="true" outlineLevel="0" collapsed="false">
      <c r="D368" s="3" t="s">
        <v>68</v>
      </c>
      <c r="J368" s="13"/>
      <c r="K368" s="13"/>
      <c r="L368" s="13"/>
      <c r="M368" s="13"/>
      <c r="N368" s="13"/>
    </row>
    <row r="369" customFormat="false" ht="12.75" hidden="false" customHeight="true" outlineLevel="0" collapsed="false">
      <c r="D369" s="3" t="s">
        <v>68</v>
      </c>
      <c r="E369" s="18" t="s">
        <v>112</v>
      </c>
      <c r="F369" s="18" t="s">
        <v>116</v>
      </c>
      <c r="G369" s="18" t="s">
        <v>81</v>
      </c>
      <c r="H369" s="18" t="s">
        <v>33</v>
      </c>
      <c r="I369" s="18" t="s">
        <v>18</v>
      </c>
      <c r="J369" s="19" t="s">
        <v>19</v>
      </c>
      <c r="K369" s="19" t="s">
        <v>115</v>
      </c>
      <c r="L369" s="19" t="s">
        <v>95</v>
      </c>
      <c r="M369" s="19" t="s">
        <v>22</v>
      </c>
      <c r="N369" s="19" t="s">
        <v>102</v>
      </c>
    </row>
    <row r="370" customFormat="false" ht="12.75" hidden="false" customHeight="true" outlineLevel="0" collapsed="false">
      <c r="D370" s="3" t="s">
        <v>68</v>
      </c>
      <c r="E370" s="21" t="n">
        <v>6</v>
      </c>
      <c r="F370" s="21" t="n">
        <f aca="false">6*4-F366</f>
        <v>18</v>
      </c>
      <c r="G370" s="21" t="n">
        <f aca="false">24*4-1</f>
        <v>95</v>
      </c>
      <c r="H370" s="21" t="n">
        <v>24</v>
      </c>
      <c r="I370" s="21" t="n">
        <v>10</v>
      </c>
      <c r="J370" s="22" t="n">
        <f aca="false">E370*F370*G370*H370*I370</f>
        <v>2462400</v>
      </c>
      <c r="K370" s="22" t="n">
        <f aca="false">J370</f>
        <v>2462400</v>
      </c>
      <c r="L370" s="22" t="n">
        <f aca="false">K370*1</f>
        <v>2462400</v>
      </c>
      <c r="M370" s="22" t="n">
        <f aca="false">L370*4</f>
        <v>9849600</v>
      </c>
      <c r="N370" s="23" t="n">
        <f aca="false">M370*284/308</f>
        <v>9082098.7012987</v>
      </c>
    </row>
    <row r="371" customFormat="false" ht="12.75" hidden="false" customHeight="true" outlineLevel="0" collapsed="false">
      <c r="D371" s="3" t="s">
        <v>68</v>
      </c>
      <c r="E371" s="21" t="n">
        <v>312</v>
      </c>
      <c r="F371" s="21" t="n">
        <v>311</v>
      </c>
      <c r="G371" s="21" t="n">
        <v>310</v>
      </c>
      <c r="H371" s="21" t="n">
        <v>309</v>
      </c>
      <c r="I371" s="21" t="n">
        <v>1</v>
      </c>
      <c r="J371" s="22" t="n">
        <f aca="false">E371*F371*G371*H371*I371</f>
        <v>9294695280</v>
      </c>
      <c r="K371" s="13"/>
      <c r="L371" s="13"/>
      <c r="M371" s="13"/>
      <c r="N371" s="13"/>
    </row>
    <row r="372" customFormat="false" ht="12.75" hidden="false" customHeight="true" outlineLevel="0" collapsed="false">
      <c r="D372" s="3" t="s">
        <v>68</v>
      </c>
      <c r="J372" s="13"/>
      <c r="K372" s="13"/>
      <c r="L372" s="13"/>
      <c r="M372" s="13"/>
      <c r="N372" s="13"/>
    </row>
    <row r="373" customFormat="false" ht="12.75" hidden="false" customHeight="true" outlineLevel="0" collapsed="false">
      <c r="E373" s="18" t="s">
        <v>117</v>
      </c>
      <c r="F373" s="18" t="s">
        <v>15</v>
      </c>
      <c r="G373" s="18" t="s">
        <v>16</v>
      </c>
      <c r="H373" s="18" t="s">
        <v>29</v>
      </c>
      <c r="I373" s="18" t="s">
        <v>18</v>
      </c>
      <c r="J373" s="19" t="s">
        <v>19</v>
      </c>
      <c r="K373" s="19" t="s">
        <v>118</v>
      </c>
      <c r="L373" s="19" t="s">
        <v>119</v>
      </c>
      <c r="M373" s="19" t="s">
        <v>22</v>
      </c>
      <c r="N373" s="19" t="s">
        <v>102</v>
      </c>
    </row>
    <row r="374" customFormat="false" ht="12.75" hidden="false" customHeight="true" outlineLevel="0" collapsed="false">
      <c r="E374" s="21" t="n">
        <v>6</v>
      </c>
      <c r="F374" s="21" t="n">
        <v>6</v>
      </c>
      <c r="G374" s="21" t="n">
        <v>18</v>
      </c>
      <c r="H374" s="21" t="n">
        <f aca="false">78-2</f>
        <v>76</v>
      </c>
      <c r="I374" s="21" t="n">
        <v>5</v>
      </c>
      <c r="J374" s="22" t="n">
        <f aca="false">E374*F374*G374*H374*I374</f>
        <v>246240</v>
      </c>
      <c r="K374" s="22" t="n">
        <f aca="false">J374*8</f>
        <v>1969920</v>
      </c>
      <c r="L374" s="22" t="n">
        <f aca="false">K374*1</f>
        <v>1969920</v>
      </c>
      <c r="M374" s="22" t="n">
        <f aca="false">L374*4</f>
        <v>7879680</v>
      </c>
      <c r="N374" s="23" t="n">
        <f aca="false">M374*284/308</f>
        <v>7265678.96103896</v>
      </c>
    </row>
    <row r="375" customFormat="false" ht="12.75" hidden="false" customHeight="true" outlineLevel="0" collapsed="false">
      <c r="E375" s="21" t="n">
        <v>312</v>
      </c>
      <c r="F375" s="21" t="n">
        <v>311</v>
      </c>
      <c r="G375" s="21" t="n">
        <v>310</v>
      </c>
      <c r="H375" s="21" t="n">
        <v>309</v>
      </c>
      <c r="I375" s="21" t="n">
        <v>1</v>
      </c>
      <c r="J375" s="22" t="n">
        <f aca="false">E375*F375*G375*H375*I375</f>
        <v>9294695280</v>
      </c>
      <c r="K375" s="13"/>
      <c r="L375" s="13"/>
      <c r="M375" s="13"/>
      <c r="N375" s="13"/>
    </row>
    <row r="376" customFormat="false" ht="12.75" hidden="false" customHeight="true" outlineLevel="0" collapsed="false">
      <c r="J376" s="13"/>
      <c r="K376" s="13"/>
      <c r="L376" s="13"/>
      <c r="M376" s="13"/>
      <c r="N376" s="13"/>
    </row>
    <row r="377" customFormat="false" ht="12.75" hidden="false" customHeight="true" outlineLevel="0" collapsed="false">
      <c r="E377" s="18" t="s">
        <v>117</v>
      </c>
      <c r="F377" s="18" t="s">
        <v>44</v>
      </c>
      <c r="G377" s="18" t="s">
        <v>45</v>
      </c>
      <c r="H377" s="18" t="s">
        <v>17</v>
      </c>
      <c r="I377" s="18" t="s">
        <v>18</v>
      </c>
      <c r="J377" s="19" t="s">
        <v>19</v>
      </c>
      <c r="K377" s="19" t="s">
        <v>120</v>
      </c>
      <c r="L377" s="19" t="s">
        <v>119</v>
      </c>
      <c r="M377" s="19" t="s">
        <v>22</v>
      </c>
      <c r="N377" s="19" t="s">
        <v>102</v>
      </c>
    </row>
    <row r="378" customFormat="false" ht="12.75" hidden="false" customHeight="true" outlineLevel="0" collapsed="false">
      <c r="E378" s="21" t="n">
        <v>6</v>
      </c>
      <c r="F378" s="21" t="n">
        <v>6</v>
      </c>
      <c r="G378" s="21" t="n">
        <v>72</v>
      </c>
      <c r="H378" s="21" t="n">
        <v>6</v>
      </c>
      <c r="I378" s="21" t="n">
        <v>40</v>
      </c>
      <c r="J378" s="22" t="n">
        <f aca="false">E378*F378*G378*H378*I378</f>
        <v>622080</v>
      </c>
      <c r="K378" s="22" t="n">
        <f aca="false">J378</f>
        <v>622080</v>
      </c>
      <c r="L378" s="22" t="n">
        <f aca="false">K378*1</f>
        <v>622080</v>
      </c>
      <c r="M378" s="22" t="n">
        <f aca="false">L378*4</f>
        <v>2488320</v>
      </c>
      <c r="N378" s="23" t="n">
        <f aca="false">M378*284/308</f>
        <v>2294424.93506494</v>
      </c>
    </row>
    <row r="379" customFormat="false" ht="12.75" hidden="false" customHeight="true" outlineLevel="0" collapsed="false">
      <c r="E379" s="21" t="n">
        <v>312</v>
      </c>
      <c r="F379" s="21" t="n">
        <v>311</v>
      </c>
      <c r="G379" s="21" t="n">
        <v>310</v>
      </c>
      <c r="H379" s="21" t="n">
        <v>309</v>
      </c>
      <c r="I379" s="21" t="n">
        <v>1</v>
      </c>
      <c r="J379" s="22" t="n">
        <f aca="false">E379*F379*G379*H379*I379</f>
        <v>9294695280</v>
      </c>
      <c r="K379" s="13"/>
      <c r="L379" s="13"/>
      <c r="M379" s="13"/>
      <c r="N379" s="13"/>
    </row>
    <row r="380" customFormat="false" ht="12.75" hidden="false" customHeight="true" outlineLevel="0" collapsed="false">
      <c r="J380" s="13"/>
      <c r="K380" s="13"/>
      <c r="L380" s="13"/>
      <c r="M380" s="13"/>
      <c r="N380" s="13"/>
    </row>
    <row r="381" customFormat="false" ht="12.75" hidden="false" customHeight="true" outlineLevel="0" collapsed="false">
      <c r="E381" s="18" t="s">
        <v>117</v>
      </c>
      <c r="F381" s="18" t="s">
        <v>44</v>
      </c>
      <c r="G381" s="18" t="s">
        <v>45</v>
      </c>
      <c r="H381" s="18" t="s">
        <v>29</v>
      </c>
      <c r="I381" s="18" t="s">
        <v>18</v>
      </c>
      <c r="J381" s="19" t="s">
        <v>19</v>
      </c>
      <c r="K381" s="19" t="s">
        <v>120</v>
      </c>
      <c r="L381" s="19" t="s">
        <v>119</v>
      </c>
      <c r="M381" s="19" t="s">
        <v>22</v>
      </c>
      <c r="N381" s="19" t="s">
        <v>102</v>
      </c>
    </row>
    <row r="382" customFormat="false" ht="12.75" hidden="false" customHeight="true" outlineLevel="0" collapsed="false">
      <c r="E382" s="21" t="n">
        <v>6</v>
      </c>
      <c r="F382" s="21" t="n">
        <v>6</v>
      </c>
      <c r="G382" s="21" t="n">
        <v>72</v>
      </c>
      <c r="H382" s="21" t="n">
        <f aca="false">78-2-6</f>
        <v>70</v>
      </c>
      <c r="I382" s="21" t="n">
        <v>5</v>
      </c>
      <c r="J382" s="22" t="n">
        <f aca="false">E382*F382*G382*H382*I382</f>
        <v>907200</v>
      </c>
      <c r="K382" s="22" t="n">
        <f aca="false">J382</f>
        <v>907200</v>
      </c>
      <c r="L382" s="22" t="n">
        <f aca="false">K382*1</f>
        <v>907200</v>
      </c>
      <c r="M382" s="22" t="n">
        <f aca="false">L382*4</f>
        <v>3628800</v>
      </c>
      <c r="N382" s="23" t="n">
        <f aca="false">M382*284/308</f>
        <v>3346036.36363636</v>
      </c>
    </row>
    <row r="383" customFormat="false" ht="12.75" hidden="false" customHeight="true" outlineLevel="0" collapsed="false">
      <c r="E383" s="21" t="n">
        <v>312</v>
      </c>
      <c r="F383" s="21" t="n">
        <v>311</v>
      </c>
      <c r="G383" s="21" t="n">
        <v>310</v>
      </c>
      <c r="H383" s="21" t="n">
        <v>309</v>
      </c>
      <c r="I383" s="21" t="n">
        <v>1</v>
      </c>
      <c r="J383" s="22" t="n">
        <f aca="false">E383*F383*G383*H383*I383</f>
        <v>9294695280</v>
      </c>
      <c r="K383" s="13"/>
      <c r="L383" s="13"/>
      <c r="M383" s="13"/>
      <c r="N383" s="13"/>
    </row>
    <row r="384" customFormat="false" ht="12.75" hidden="false" customHeight="true" outlineLevel="0" collapsed="false">
      <c r="J384" s="13"/>
      <c r="K384" s="13"/>
      <c r="L384" s="13"/>
      <c r="M384" s="13"/>
      <c r="N384" s="13"/>
    </row>
    <row r="385" customFormat="false" ht="12.75" hidden="false" customHeight="true" outlineLevel="0" collapsed="false">
      <c r="E385" s="18" t="s">
        <v>117</v>
      </c>
      <c r="F385" s="18" t="s">
        <v>44</v>
      </c>
      <c r="G385" s="18" t="s">
        <v>45</v>
      </c>
      <c r="H385" s="18" t="s">
        <v>33</v>
      </c>
      <c r="I385" s="18" t="s">
        <v>18</v>
      </c>
      <c r="J385" s="19" t="s">
        <v>19</v>
      </c>
      <c r="K385" s="19" t="s">
        <v>120</v>
      </c>
      <c r="L385" s="19" t="s">
        <v>119</v>
      </c>
      <c r="M385" s="19" t="s">
        <v>22</v>
      </c>
      <c r="N385" s="19" t="s">
        <v>102</v>
      </c>
    </row>
    <row r="386" customFormat="false" ht="12.75" hidden="false" customHeight="true" outlineLevel="0" collapsed="false">
      <c r="E386" s="21" t="n">
        <v>6</v>
      </c>
      <c r="F386" s="21" t="n">
        <v>6</v>
      </c>
      <c r="G386" s="21" t="n">
        <v>72</v>
      </c>
      <c r="H386" s="21" t="n">
        <f aca="false">6*4-6</f>
        <v>18</v>
      </c>
      <c r="I386" s="21" t="n">
        <v>10</v>
      </c>
      <c r="J386" s="22" t="n">
        <f aca="false">E386*F386*G386*H386*I386</f>
        <v>466560</v>
      </c>
      <c r="K386" s="22" t="n">
        <f aca="false">J386</f>
        <v>466560</v>
      </c>
      <c r="L386" s="22" t="n">
        <f aca="false">K386*1</f>
        <v>466560</v>
      </c>
      <c r="M386" s="22" t="n">
        <f aca="false">L386*4</f>
        <v>1866240</v>
      </c>
      <c r="N386" s="23" t="n">
        <f aca="false">M386*284/308</f>
        <v>1720818.7012987</v>
      </c>
    </row>
    <row r="387" customFormat="false" ht="12.75" hidden="false" customHeight="true" outlineLevel="0" collapsed="false">
      <c r="E387" s="21" t="n">
        <v>312</v>
      </c>
      <c r="F387" s="21" t="n">
        <v>311</v>
      </c>
      <c r="G387" s="21" t="n">
        <v>310</v>
      </c>
      <c r="H387" s="21" t="n">
        <v>309</v>
      </c>
      <c r="I387" s="21" t="n">
        <v>1</v>
      </c>
      <c r="J387" s="22" t="n">
        <f aca="false">E387*F387*G387*H387*I387</f>
        <v>9294695280</v>
      </c>
      <c r="K387" s="13"/>
      <c r="L387" s="13"/>
      <c r="M387" s="13"/>
      <c r="N387" s="13"/>
    </row>
    <row r="388" customFormat="false" ht="12.75" hidden="false" customHeight="true" outlineLevel="0" collapsed="false">
      <c r="J388" s="13"/>
      <c r="K388" s="13"/>
      <c r="L388" s="13"/>
      <c r="M388" s="13"/>
      <c r="N388" s="13"/>
    </row>
    <row r="389" customFormat="false" ht="12.75" hidden="false" customHeight="true" outlineLevel="0" collapsed="false">
      <c r="E389" s="18" t="s">
        <v>117</v>
      </c>
      <c r="F389" s="18" t="s">
        <v>80</v>
      </c>
      <c r="G389" s="18" t="s">
        <v>81</v>
      </c>
      <c r="H389" s="18" t="s">
        <v>33</v>
      </c>
      <c r="I389" s="18" t="s">
        <v>18</v>
      </c>
      <c r="J389" s="19" t="s">
        <v>19</v>
      </c>
      <c r="K389" s="19" t="s">
        <v>120</v>
      </c>
      <c r="L389" s="19" t="s">
        <v>119</v>
      </c>
      <c r="M389" s="19" t="s">
        <v>22</v>
      </c>
      <c r="N389" s="19" t="s">
        <v>102</v>
      </c>
    </row>
    <row r="390" customFormat="false" ht="12.75" hidden="false" customHeight="true" outlineLevel="0" collapsed="false">
      <c r="E390" s="21" t="n">
        <v>6</v>
      </c>
      <c r="F390" s="21" t="n">
        <f aca="false">6*4-F386</f>
        <v>18</v>
      </c>
      <c r="G390" s="21" t="n">
        <f aca="false">24*4-1</f>
        <v>95</v>
      </c>
      <c r="H390" s="21" t="n">
        <f aca="false">4*6</f>
        <v>24</v>
      </c>
      <c r="I390" s="21" t="n">
        <v>10</v>
      </c>
      <c r="J390" s="22" t="n">
        <f aca="false">E390*F390*G390*H390*I390</f>
        <v>2462400</v>
      </c>
      <c r="K390" s="22" t="n">
        <f aca="false">J390</f>
        <v>2462400</v>
      </c>
      <c r="L390" s="22" t="n">
        <f aca="false">K390*1</f>
        <v>2462400</v>
      </c>
      <c r="M390" s="22" t="n">
        <f aca="false">L390*4</f>
        <v>9849600</v>
      </c>
      <c r="N390" s="23" t="n">
        <f aca="false">M390*284/308</f>
        <v>9082098.7012987</v>
      </c>
    </row>
    <row r="391" customFormat="false" ht="12.75" hidden="false" customHeight="true" outlineLevel="0" collapsed="false">
      <c r="E391" s="21" t="n">
        <v>312</v>
      </c>
      <c r="F391" s="21" t="n">
        <v>311</v>
      </c>
      <c r="G391" s="21" t="n">
        <v>310</v>
      </c>
      <c r="H391" s="21" t="n">
        <v>309</v>
      </c>
      <c r="I391" s="21" t="n">
        <v>1</v>
      </c>
      <c r="J391" s="22" t="n">
        <f aca="false">E391*F391*G391*H391*I391</f>
        <v>9294695280</v>
      </c>
      <c r="K391" s="13"/>
      <c r="L391" s="13"/>
      <c r="M391" s="13"/>
      <c r="N391" s="13"/>
    </row>
    <row r="392" customFormat="false" ht="12.75" hidden="false" customHeight="true" outlineLevel="0" collapsed="false">
      <c r="J392" s="13"/>
      <c r="K392" s="13"/>
      <c r="L392" s="13"/>
      <c r="M392" s="13"/>
      <c r="N392" s="13"/>
    </row>
    <row r="393" customFormat="false" ht="12.75" hidden="false" customHeight="true" outlineLevel="0" collapsed="false">
      <c r="E393" s="18" t="s">
        <v>117</v>
      </c>
      <c r="F393" s="18" t="s">
        <v>82</v>
      </c>
      <c r="G393" s="18" t="s">
        <v>45</v>
      </c>
      <c r="H393" s="18" t="s">
        <v>17</v>
      </c>
      <c r="I393" s="18" t="s">
        <v>18</v>
      </c>
      <c r="J393" s="19" t="s">
        <v>19</v>
      </c>
      <c r="K393" s="19" t="s">
        <v>121</v>
      </c>
      <c r="L393" s="19" t="s">
        <v>119</v>
      </c>
      <c r="M393" s="19" t="s">
        <v>22</v>
      </c>
      <c r="N393" s="19" t="s">
        <v>102</v>
      </c>
    </row>
    <row r="394" customFormat="false" ht="12.75" hidden="false" customHeight="true" outlineLevel="0" collapsed="false">
      <c r="E394" s="21" t="n">
        <v>6</v>
      </c>
      <c r="F394" s="21" t="n">
        <v>6</v>
      </c>
      <c r="G394" s="21" t="n">
        <v>72</v>
      </c>
      <c r="H394" s="21" t="n">
        <v>12</v>
      </c>
      <c r="I394" s="21" t="n">
        <v>40</v>
      </c>
      <c r="J394" s="22" t="n">
        <f aca="false">E394*F394*G394*H394*I394</f>
        <v>1244160</v>
      </c>
      <c r="K394" s="22" t="n">
        <f aca="false">J394*2</f>
        <v>2488320</v>
      </c>
      <c r="L394" s="22" t="n">
        <f aca="false">K394*1</f>
        <v>2488320</v>
      </c>
      <c r="M394" s="22" t="n">
        <f aca="false">L394*4</f>
        <v>9953280</v>
      </c>
      <c r="N394" s="23" t="n">
        <f aca="false">M394*284/308</f>
        <v>9177699.74025974</v>
      </c>
    </row>
    <row r="395" customFormat="false" ht="12.75" hidden="false" customHeight="true" outlineLevel="0" collapsed="false">
      <c r="E395" s="21" t="n">
        <v>312</v>
      </c>
      <c r="F395" s="21" t="n">
        <v>311</v>
      </c>
      <c r="G395" s="21" t="n">
        <v>310</v>
      </c>
      <c r="H395" s="21" t="n">
        <v>309</v>
      </c>
      <c r="I395" s="21" t="n">
        <v>1</v>
      </c>
      <c r="J395" s="22" t="n">
        <f aca="false">E395*F395*G395*H395*I395</f>
        <v>9294695280</v>
      </c>
      <c r="K395" s="13"/>
      <c r="L395" s="13"/>
      <c r="M395" s="13"/>
      <c r="N395" s="13"/>
    </row>
    <row r="396" customFormat="false" ht="12.75" hidden="false" customHeight="true" outlineLevel="0" collapsed="false">
      <c r="J396" s="13"/>
      <c r="K396" s="13"/>
      <c r="L396" s="13"/>
      <c r="M396" s="13"/>
      <c r="N396" s="13"/>
    </row>
    <row r="397" customFormat="false" ht="12.75" hidden="false" customHeight="true" outlineLevel="0" collapsed="false">
      <c r="E397" s="18" t="s">
        <v>117</v>
      </c>
      <c r="F397" s="18" t="s">
        <v>82</v>
      </c>
      <c r="G397" s="18" t="s">
        <v>45</v>
      </c>
      <c r="H397" s="18" t="s">
        <v>29</v>
      </c>
      <c r="I397" s="18" t="s">
        <v>18</v>
      </c>
      <c r="J397" s="19" t="s">
        <v>19</v>
      </c>
      <c r="K397" s="19" t="s">
        <v>121</v>
      </c>
      <c r="L397" s="19" t="s">
        <v>119</v>
      </c>
      <c r="M397" s="19" t="s">
        <v>22</v>
      </c>
      <c r="N397" s="19" t="s">
        <v>102</v>
      </c>
    </row>
    <row r="398" customFormat="false" ht="12.75" hidden="false" customHeight="true" outlineLevel="0" collapsed="false">
      <c r="E398" s="21" t="n">
        <v>6</v>
      </c>
      <c r="F398" s="21" t="n">
        <v>6</v>
      </c>
      <c r="G398" s="21" t="n">
        <v>72</v>
      </c>
      <c r="H398" s="21" t="n">
        <f aca="false">78-2-6-6</f>
        <v>64</v>
      </c>
      <c r="I398" s="21" t="n">
        <v>5</v>
      </c>
      <c r="J398" s="22" t="n">
        <f aca="false">E398*F398*G398*H398*I398</f>
        <v>829440</v>
      </c>
      <c r="K398" s="22" t="n">
        <f aca="false">J398*2</f>
        <v>1658880</v>
      </c>
      <c r="L398" s="22" t="n">
        <f aca="false">K398*1</f>
        <v>1658880</v>
      </c>
      <c r="M398" s="22" t="n">
        <f aca="false">L398*4</f>
        <v>6635520</v>
      </c>
      <c r="N398" s="23" t="n">
        <f aca="false">M398*284/308</f>
        <v>6118466.49350649</v>
      </c>
    </row>
    <row r="399" customFormat="false" ht="12.75" hidden="false" customHeight="true" outlineLevel="0" collapsed="false">
      <c r="E399" s="21" t="n">
        <v>312</v>
      </c>
      <c r="F399" s="21" t="n">
        <v>311</v>
      </c>
      <c r="G399" s="21" t="n">
        <v>310</v>
      </c>
      <c r="H399" s="21" t="n">
        <v>309</v>
      </c>
      <c r="I399" s="21" t="n">
        <v>1</v>
      </c>
      <c r="J399" s="22" t="n">
        <f aca="false">E399*F399*G399*H399*I399</f>
        <v>9294695280</v>
      </c>
      <c r="K399" s="13"/>
      <c r="L399" s="13"/>
      <c r="M399" s="13"/>
      <c r="N399" s="13"/>
    </row>
    <row r="400" customFormat="false" ht="12.75" hidden="false" customHeight="true" outlineLevel="0" collapsed="false">
      <c r="J400" s="13"/>
      <c r="K400" s="13"/>
      <c r="L400" s="13"/>
      <c r="M400" s="13"/>
      <c r="N400" s="13"/>
    </row>
    <row r="401" customFormat="false" ht="12.75" hidden="false" customHeight="true" outlineLevel="0" collapsed="false">
      <c r="E401" s="18" t="s">
        <v>117</v>
      </c>
      <c r="F401" s="18" t="s">
        <v>82</v>
      </c>
      <c r="G401" s="18" t="s">
        <v>45</v>
      </c>
      <c r="H401" s="18" t="s">
        <v>33</v>
      </c>
      <c r="I401" s="18" t="s">
        <v>18</v>
      </c>
      <c r="J401" s="19" t="s">
        <v>19</v>
      </c>
      <c r="K401" s="19" t="s">
        <v>121</v>
      </c>
      <c r="L401" s="19" t="s">
        <v>119</v>
      </c>
      <c r="M401" s="19" t="s">
        <v>22</v>
      </c>
      <c r="N401" s="19" t="s">
        <v>102</v>
      </c>
    </row>
    <row r="402" customFormat="false" ht="12.75" hidden="false" customHeight="true" outlineLevel="0" collapsed="false">
      <c r="E402" s="21" t="n">
        <v>6</v>
      </c>
      <c r="F402" s="21" t="n">
        <v>6</v>
      </c>
      <c r="G402" s="21" t="n">
        <v>72</v>
      </c>
      <c r="H402" s="21" t="n">
        <f aca="false">12*4-6-6</f>
        <v>36</v>
      </c>
      <c r="I402" s="21" t="n">
        <v>10</v>
      </c>
      <c r="J402" s="22" t="n">
        <f aca="false">E402*F402*G402*H402*I402</f>
        <v>933120</v>
      </c>
      <c r="K402" s="22" t="n">
        <f aca="false">J402*2</f>
        <v>1866240</v>
      </c>
      <c r="L402" s="22" t="n">
        <f aca="false">K402*1</f>
        <v>1866240</v>
      </c>
      <c r="M402" s="22" t="n">
        <f aca="false">L402*4</f>
        <v>7464960</v>
      </c>
      <c r="N402" s="23" t="n">
        <f aca="false">M402*284/308</f>
        <v>6883274.80519481</v>
      </c>
    </row>
    <row r="403" customFormat="false" ht="12.75" hidden="false" customHeight="true" outlineLevel="0" collapsed="false">
      <c r="E403" s="21" t="n">
        <v>312</v>
      </c>
      <c r="F403" s="21" t="n">
        <v>311</v>
      </c>
      <c r="G403" s="21" t="n">
        <v>310</v>
      </c>
      <c r="H403" s="21" t="n">
        <v>309</v>
      </c>
      <c r="I403" s="21" t="n">
        <v>1</v>
      </c>
      <c r="J403" s="22" t="n">
        <f aca="false">E403*F403*G403*H403*I403</f>
        <v>9294695280</v>
      </c>
      <c r="K403" s="13"/>
      <c r="L403" s="13"/>
      <c r="M403" s="13"/>
      <c r="N403" s="13"/>
    </row>
    <row r="404" customFormat="false" ht="12.75" hidden="false" customHeight="true" outlineLevel="0" collapsed="false">
      <c r="J404" s="13"/>
      <c r="K404" s="13"/>
      <c r="L404" s="13"/>
      <c r="M404" s="13"/>
      <c r="N404" s="13"/>
    </row>
    <row r="405" customFormat="false" ht="12.75" hidden="false" customHeight="true" outlineLevel="0" collapsed="false">
      <c r="E405" s="18" t="s">
        <v>117</v>
      </c>
      <c r="F405" s="18" t="s">
        <v>122</v>
      </c>
      <c r="G405" s="18" t="s">
        <v>81</v>
      </c>
      <c r="H405" s="18" t="s">
        <v>33</v>
      </c>
      <c r="I405" s="18" t="s">
        <v>18</v>
      </c>
      <c r="J405" s="19" t="s">
        <v>19</v>
      </c>
      <c r="K405" s="19" t="s">
        <v>121</v>
      </c>
      <c r="L405" s="19" t="s">
        <v>119</v>
      </c>
      <c r="M405" s="19" t="s">
        <v>22</v>
      </c>
      <c r="N405" s="19" t="s">
        <v>102</v>
      </c>
    </row>
    <row r="406" customFormat="false" ht="12.75" hidden="false" customHeight="true" outlineLevel="0" collapsed="false">
      <c r="E406" s="21" t="n">
        <v>6</v>
      </c>
      <c r="F406" s="21" t="n">
        <f aca="false">6*4-F402</f>
        <v>18</v>
      </c>
      <c r="G406" s="21" t="n">
        <f aca="false">24*4-1</f>
        <v>95</v>
      </c>
      <c r="H406" s="21" t="n">
        <f aca="false">4*12</f>
        <v>48</v>
      </c>
      <c r="I406" s="21" t="n">
        <v>10</v>
      </c>
      <c r="J406" s="22" t="n">
        <f aca="false">E406*F406*G406*H406*I406</f>
        <v>4924800</v>
      </c>
      <c r="K406" s="22" t="n">
        <f aca="false">J406*2</f>
        <v>9849600</v>
      </c>
      <c r="L406" s="22" t="n">
        <f aca="false">K406*1</f>
        <v>9849600</v>
      </c>
      <c r="M406" s="22" t="n">
        <f aca="false">L406*4</f>
        <v>39398400</v>
      </c>
      <c r="N406" s="23" t="n">
        <f aca="false">M406*284/308</f>
        <v>36328394.8051948</v>
      </c>
    </row>
    <row r="407" customFormat="false" ht="12.75" hidden="false" customHeight="true" outlineLevel="0" collapsed="false">
      <c r="E407" s="21" t="n">
        <v>312</v>
      </c>
      <c r="F407" s="21" t="n">
        <v>311</v>
      </c>
      <c r="G407" s="21" t="n">
        <v>310</v>
      </c>
      <c r="H407" s="21" t="n">
        <v>309</v>
      </c>
      <c r="I407" s="21" t="n">
        <v>1</v>
      </c>
      <c r="J407" s="22" t="n">
        <f aca="false">E407*F407*G407*H407*I407</f>
        <v>9294695280</v>
      </c>
      <c r="K407" s="13"/>
      <c r="L407" s="13"/>
      <c r="M407" s="13"/>
      <c r="N407" s="13"/>
    </row>
    <row r="408" customFormat="false" ht="12.75" hidden="false" customHeight="true" outlineLevel="0" collapsed="false">
      <c r="J408" s="13"/>
      <c r="K408" s="13"/>
      <c r="L408" s="13"/>
      <c r="M408" s="13"/>
      <c r="N408" s="13"/>
    </row>
    <row r="409" customFormat="false" ht="12.75" hidden="false" customHeight="true" outlineLevel="0" collapsed="false">
      <c r="E409" s="18" t="s">
        <v>117</v>
      </c>
      <c r="F409" s="18" t="s">
        <v>41</v>
      </c>
      <c r="G409" s="18" t="s">
        <v>48</v>
      </c>
      <c r="H409" s="18" t="s">
        <v>17</v>
      </c>
      <c r="I409" s="18" t="s">
        <v>18</v>
      </c>
      <c r="J409" s="19" t="s">
        <v>19</v>
      </c>
      <c r="K409" s="19" t="s">
        <v>108</v>
      </c>
      <c r="L409" s="19" t="s">
        <v>58</v>
      </c>
      <c r="M409" s="19" t="s">
        <v>22</v>
      </c>
      <c r="N409" s="19" t="s">
        <v>102</v>
      </c>
    </row>
    <row r="410" customFormat="false" ht="12.75" hidden="false" customHeight="true" outlineLevel="0" collapsed="false">
      <c r="E410" s="21" t="n">
        <v>6</v>
      </c>
      <c r="F410" s="21" t="n">
        <v>6</v>
      </c>
      <c r="G410" s="21" t="n">
        <v>18</v>
      </c>
      <c r="H410" s="21" t="n">
        <v>6</v>
      </c>
      <c r="I410" s="21" t="n">
        <v>40</v>
      </c>
      <c r="J410" s="22" t="n">
        <f aca="false">E410*F410*G410*H410*I410</f>
        <v>155520</v>
      </c>
      <c r="K410" s="22" t="n">
        <f aca="false">J410</f>
        <v>155520</v>
      </c>
      <c r="L410" s="22" t="n">
        <f aca="false">K410*1</f>
        <v>155520</v>
      </c>
      <c r="M410" s="22" t="n">
        <f aca="false">L410*4</f>
        <v>622080</v>
      </c>
      <c r="N410" s="23" t="n">
        <f aca="false">M410*284/308</f>
        <v>573606.233766234</v>
      </c>
    </row>
    <row r="411" customFormat="false" ht="12.75" hidden="false" customHeight="true" outlineLevel="0" collapsed="false">
      <c r="E411" s="21" t="n">
        <v>312</v>
      </c>
      <c r="F411" s="21" t="n">
        <v>311</v>
      </c>
      <c r="G411" s="21" t="n">
        <v>310</v>
      </c>
      <c r="H411" s="21" t="n">
        <v>309</v>
      </c>
      <c r="I411" s="21" t="n">
        <v>1</v>
      </c>
      <c r="J411" s="22" t="n">
        <f aca="false">E411*F411*G411*H411*I411</f>
        <v>9294695280</v>
      </c>
      <c r="K411" s="13"/>
      <c r="L411" s="13"/>
      <c r="M411" s="13"/>
      <c r="N411" s="13"/>
    </row>
    <row r="412" customFormat="false" ht="12.75" hidden="false" customHeight="true" outlineLevel="0" collapsed="false">
      <c r="J412" s="13"/>
      <c r="K412" s="13"/>
      <c r="L412" s="13"/>
      <c r="M412" s="13"/>
      <c r="N412" s="13"/>
    </row>
    <row r="413" customFormat="false" ht="12.75" hidden="false" customHeight="true" outlineLevel="0" collapsed="false">
      <c r="E413" s="18" t="s">
        <v>117</v>
      </c>
      <c r="F413" s="18" t="s">
        <v>41</v>
      </c>
      <c r="G413" s="18" t="s">
        <v>48</v>
      </c>
      <c r="H413" s="18" t="s">
        <v>29</v>
      </c>
      <c r="I413" s="18" t="s">
        <v>18</v>
      </c>
      <c r="J413" s="19" t="s">
        <v>19</v>
      </c>
      <c r="K413" s="19" t="s">
        <v>108</v>
      </c>
      <c r="L413" s="19" t="s">
        <v>58</v>
      </c>
      <c r="M413" s="19" t="s">
        <v>22</v>
      </c>
      <c r="N413" s="19" t="s">
        <v>102</v>
      </c>
    </row>
    <row r="414" customFormat="false" ht="12.75" hidden="false" customHeight="true" outlineLevel="0" collapsed="false">
      <c r="E414" s="21" t="n">
        <v>6</v>
      </c>
      <c r="F414" s="21" t="n">
        <v>6</v>
      </c>
      <c r="G414" s="21" t="n">
        <v>18</v>
      </c>
      <c r="H414" s="21" t="n">
        <f aca="false">78-2-6</f>
        <v>70</v>
      </c>
      <c r="I414" s="21" t="n">
        <v>5</v>
      </c>
      <c r="J414" s="22" t="n">
        <f aca="false">E414*F414*G414*H414*I414</f>
        <v>226800</v>
      </c>
      <c r="K414" s="22" t="n">
        <f aca="false">J414</f>
        <v>226800</v>
      </c>
      <c r="L414" s="22" t="n">
        <f aca="false">K414*1</f>
        <v>226800</v>
      </c>
      <c r="M414" s="22" t="n">
        <f aca="false">L414*4</f>
        <v>907200</v>
      </c>
      <c r="N414" s="23" t="n">
        <f aca="false">M414*284/308</f>
        <v>836509.090909091</v>
      </c>
    </row>
    <row r="415" customFormat="false" ht="12.75" hidden="false" customHeight="true" outlineLevel="0" collapsed="false">
      <c r="E415" s="21" t="n">
        <v>312</v>
      </c>
      <c r="F415" s="21" t="n">
        <v>311</v>
      </c>
      <c r="G415" s="21" t="n">
        <v>310</v>
      </c>
      <c r="H415" s="21" t="n">
        <v>309</v>
      </c>
      <c r="I415" s="21" t="n">
        <v>1</v>
      </c>
      <c r="J415" s="22" t="n">
        <f aca="false">E415*F415*G415*H415*I415</f>
        <v>9294695280</v>
      </c>
      <c r="K415" s="13"/>
      <c r="L415" s="13"/>
      <c r="M415" s="13"/>
      <c r="N415" s="13"/>
    </row>
    <row r="416" customFormat="false" ht="12.75" hidden="false" customHeight="true" outlineLevel="0" collapsed="false">
      <c r="J416" s="13"/>
      <c r="K416" s="13"/>
      <c r="L416" s="13"/>
      <c r="M416" s="13"/>
      <c r="N416" s="13"/>
    </row>
    <row r="417" customFormat="false" ht="12.75" hidden="false" customHeight="true" outlineLevel="0" collapsed="false">
      <c r="E417" s="18" t="s">
        <v>117</v>
      </c>
      <c r="F417" s="18" t="s">
        <v>41</v>
      </c>
      <c r="G417" s="18" t="s">
        <v>48</v>
      </c>
      <c r="H417" s="18" t="s">
        <v>33</v>
      </c>
      <c r="I417" s="18" t="s">
        <v>18</v>
      </c>
      <c r="J417" s="19" t="s">
        <v>19</v>
      </c>
      <c r="K417" s="19" t="s">
        <v>108</v>
      </c>
      <c r="L417" s="19" t="s">
        <v>58</v>
      </c>
      <c r="M417" s="19" t="s">
        <v>22</v>
      </c>
      <c r="N417" s="19" t="s">
        <v>102</v>
      </c>
    </row>
    <row r="418" customFormat="false" ht="12.75" hidden="false" customHeight="true" outlineLevel="0" collapsed="false">
      <c r="E418" s="21" t="n">
        <v>6</v>
      </c>
      <c r="F418" s="21" t="n">
        <v>6</v>
      </c>
      <c r="G418" s="21" t="n">
        <v>18</v>
      </c>
      <c r="H418" s="21" t="n">
        <f aca="false">6*4-6</f>
        <v>18</v>
      </c>
      <c r="I418" s="21" t="n">
        <v>10</v>
      </c>
      <c r="J418" s="22" t="n">
        <f aca="false">E418*F418*G418*H418*I418</f>
        <v>116640</v>
      </c>
      <c r="K418" s="22" t="n">
        <f aca="false">J418</f>
        <v>116640</v>
      </c>
      <c r="L418" s="22" t="n">
        <f aca="false">K418*1</f>
        <v>116640</v>
      </c>
      <c r="M418" s="22" t="n">
        <f aca="false">L418*4</f>
        <v>466560</v>
      </c>
      <c r="N418" s="23" t="n">
        <f aca="false">M418*284/308</f>
        <v>430204.675324675</v>
      </c>
    </row>
    <row r="419" customFormat="false" ht="12.75" hidden="false" customHeight="true" outlineLevel="0" collapsed="false">
      <c r="E419" s="21" t="n">
        <v>312</v>
      </c>
      <c r="F419" s="21" t="n">
        <v>311</v>
      </c>
      <c r="G419" s="21" t="n">
        <v>310</v>
      </c>
      <c r="H419" s="21" t="n">
        <v>309</v>
      </c>
      <c r="I419" s="21" t="n">
        <v>1</v>
      </c>
      <c r="J419" s="22" t="n">
        <f aca="false">E419*F419*G419*H419*I419</f>
        <v>9294695280</v>
      </c>
      <c r="K419" s="13"/>
      <c r="L419" s="13"/>
      <c r="M419" s="13"/>
      <c r="N419" s="13"/>
    </row>
    <row r="420" customFormat="false" ht="12.75" hidden="false" customHeight="true" outlineLevel="0" collapsed="false">
      <c r="J420" s="13"/>
      <c r="K420" s="13"/>
      <c r="L420" s="13"/>
      <c r="M420" s="13"/>
      <c r="N420" s="13"/>
    </row>
    <row r="421" customFormat="false" ht="12.75" hidden="false" customHeight="true" outlineLevel="0" collapsed="false">
      <c r="E421" s="18" t="s">
        <v>117</v>
      </c>
      <c r="F421" s="18" t="s">
        <v>123</v>
      </c>
      <c r="G421" s="18" t="s">
        <v>51</v>
      </c>
      <c r="H421" s="18" t="s">
        <v>33</v>
      </c>
      <c r="I421" s="18" t="s">
        <v>18</v>
      </c>
      <c r="J421" s="19" t="s">
        <v>19</v>
      </c>
      <c r="K421" s="19" t="s">
        <v>108</v>
      </c>
      <c r="L421" s="19" t="s">
        <v>58</v>
      </c>
      <c r="M421" s="19" t="s">
        <v>22</v>
      </c>
      <c r="N421" s="19" t="s">
        <v>102</v>
      </c>
    </row>
    <row r="422" customFormat="false" ht="12.75" hidden="false" customHeight="true" outlineLevel="0" collapsed="false">
      <c r="E422" s="21" t="n">
        <v>6</v>
      </c>
      <c r="F422" s="21" t="n">
        <f aca="false">6*4-F418</f>
        <v>18</v>
      </c>
      <c r="G422" s="21" t="n">
        <f aca="false">6*4-1</f>
        <v>23</v>
      </c>
      <c r="H422" s="21" t="n">
        <f aca="false">4*6</f>
        <v>24</v>
      </c>
      <c r="I422" s="21" t="n">
        <v>10</v>
      </c>
      <c r="J422" s="22" t="n">
        <f aca="false">E422*F422*G422*H422*I422</f>
        <v>596160</v>
      </c>
      <c r="K422" s="22" t="n">
        <f aca="false">J422</f>
        <v>596160</v>
      </c>
      <c r="L422" s="22" t="n">
        <f aca="false">K422*1</f>
        <v>596160</v>
      </c>
      <c r="M422" s="22" t="n">
        <f aca="false">L422*4</f>
        <v>2384640</v>
      </c>
      <c r="N422" s="23" t="n">
        <f aca="false">M422*284/308</f>
        <v>2198823.8961039</v>
      </c>
    </row>
    <row r="423" customFormat="false" ht="12.75" hidden="false" customHeight="true" outlineLevel="0" collapsed="false">
      <c r="E423" s="21" t="n">
        <v>312</v>
      </c>
      <c r="F423" s="21" t="n">
        <v>311</v>
      </c>
      <c r="G423" s="21" t="n">
        <v>310</v>
      </c>
      <c r="H423" s="21" t="n">
        <v>309</v>
      </c>
      <c r="I423" s="21" t="n">
        <v>1</v>
      </c>
      <c r="J423" s="22" t="n">
        <f aca="false">E423*F423*G423*H423*I423</f>
        <v>9294695280</v>
      </c>
      <c r="K423" s="13"/>
      <c r="L423" s="13"/>
      <c r="M423" s="13"/>
      <c r="N423" s="13"/>
    </row>
    <row r="424" customFormat="false" ht="12.75" hidden="false" customHeight="true" outlineLevel="0" collapsed="false">
      <c r="J424" s="13"/>
      <c r="K424" s="13"/>
      <c r="L424" s="13"/>
      <c r="M424" s="13"/>
      <c r="N424" s="13"/>
    </row>
    <row r="425" customFormat="false" ht="12.75" hidden="false" customHeight="true" outlineLevel="0" collapsed="false">
      <c r="E425" s="18" t="s">
        <v>124</v>
      </c>
      <c r="F425" s="18" t="s">
        <v>15</v>
      </c>
      <c r="G425" s="18" t="s">
        <v>16</v>
      </c>
      <c r="H425" s="18" t="s">
        <v>29</v>
      </c>
      <c r="I425" s="18" t="s">
        <v>18</v>
      </c>
      <c r="J425" s="19" t="s">
        <v>19</v>
      </c>
      <c r="K425" s="19" t="s">
        <v>118</v>
      </c>
      <c r="L425" s="19" t="s">
        <v>111</v>
      </c>
      <c r="M425" s="19" t="s">
        <v>22</v>
      </c>
      <c r="N425" s="19" t="s">
        <v>102</v>
      </c>
    </row>
    <row r="426" customFormat="false" ht="12.75" hidden="false" customHeight="true" outlineLevel="0" collapsed="false">
      <c r="E426" s="21" t="n">
        <v>6</v>
      </c>
      <c r="F426" s="21" t="n">
        <v>6</v>
      </c>
      <c r="G426" s="21" t="n">
        <v>18</v>
      </c>
      <c r="H426" s="21" t="n">
        <f aca="false">78-2</f>
        <v>76</v>
      </c>
      <c r="I426" s="21" t="n">
        <v>5</v>
      </c>
      <c r="J426" s="22" t="n">
        <f aca="false">E426*F426*G426*H426*I426</f>
        <v>246240</v>
      </c>
      <c r="K426" s="22" t="n">
        <f aca="false">J426*8</f>
        <v>1969920</v>
      </c>
      <c r="L426" s="22" t="n">
        <f aca="false">K426*1</f>
        <v>1969920</v>
      </c>
      <c r="M426" s="22" t="n">
        <f aca="false">L426*4</f>
        <v>7879680</v>
      </c>
      <c r="N426" s="23" t="n">
        <f aca="false">M426*284/308</f>
        <v>7265678.96103896</v>
      </c>
    </row>
    <row r="427" customFormat="false" ht="12.75" hidden="false" customHeight="true" outlineLevel="0" collapsed="false">
      <c r="E427" s="21" t="n">
        <v>312</v>
      </c>
      <c r="F427" s="21" t="n">
        <v>311</v>
      </c>
      <c r="G427" s="21" t="n">
        <v>310</v>
      </c>
      <c r="H427" s="21" t="n">
        <v>309</v>
      </c>
      <c r="I427" s="21" t="n">
        <v>1</v>
      </c>
      <c r="J427" s="22" t="n">
        <f aca="false">E427*F427*G427*H427*I427</f>
        <v>9294695280</v>
      </c>
      <c r="K427" s="13"/>
      <c r="L427" s="13"/>
      <c r="M427" s="13"/>
      <c r="N427" s="13"/>
    </row>
    <row r="428" customFormat="false" ht="12.75" hidden="false" customHeight="true" outlineLevel="0" collapsed="false">
      <c r="J428" s="13"/>
      <c r="K428" s="13"/>
      <c r="L428" s="13"/>
      <c r="M428" s="13"/>
      <c r="N428" s="13"/>
    </row>
    <row r="429" customFormat="false" ht="12.75" hidden="false" customHeight="true" outlineLevel="0" collapsed="false">
      <c r="E429" s="18" t="s">
        <v>124</v>
      </c>
      <c r="F429" s="18" t="s">
        <v>44</v>
      </c>
      <c r="G429" s="18" t="s">
        <v>45</v>
      </c>
      <c r="H429" s="18" t="s">
        <v>29</v>
      </c>
      <c r="I429" s="18" t="s">
        <v>18</v>
      </c>
      <c r="J429" s="19" t="s">
        <v>19</v>
      </c>
      <c r="K429" s="19" t="s">
        <v>79</v>
      </c>
      <c r="L429" s="19" t="s">
        <v>111</v>
      </c>
      <c r="M429" s="19" t="s">
        <v>22</v>
      </c>
      <c r="N429" s="19" t="s">
        <v>102</v>
      </c>
    </row>
    <row r="430" customFormat="false" ht="12.75" hidden="false" customHeight="true" outlineLevel="0" collapsed="false">
      <c r="E430" s="21" t="n">
        <v>6</v>
      </c>
      <c r="F430" s="21" t="n">
        <v>6</v>
      </c>
      <c r="G430" s="21" t="n">
        <v>72</v>
      </c>
      <c r="H430" s="21" t="n">
        <f aca="false">78-2</f>
        <v>76</v>
      </c>
      <c r="I430" s="21" t="n">
        <v>5</v>
      </c>
      <c r="J430" s="22" t="n">
        <f aca="false">E430*F430*G430*H430*I430</f>
        <v>984960</v>
      </c>
      <c r="K430" s="22" t="n">
        <f aca="false">J430*8</f>
        <v>7879680</v>
      </c>
      <c r="L430" s="22" t="n">
        <f aca="false">K430*1</f>
        <v>7879680</v>
      </c>
      <c r="M430" s="22" t="n">
        <f aca="false">L430*4</f>
        <v>31518720</v>
      </c>
      <c r="N430" s="23" t="n">
        <f aca="false">M430*284/308</f>
        <v>29062715.8441558</v>
      </c>
    </row>
    <row r="431" customFormat="false" ht="12.75" hidden="false" customHeight="true" outlineLevel="0" collapsed="false">
      <c r="E431" s="21" t="n">
        <v>312</v>
      </c>
      <c r="F431" s="21" t="n">
        <v>311</v>
      </c>
      <c r="G431" s="21" t="n">
        <v>310</v>
      </c>
      <c r="H431" s="21" t="n">
        <v>309</v>
      </c>
      <c r="I431" s="21" t="n">
        <v>1</v>
      </c>
      <c r="J431" s="22" t="n">
        <f aca="false">E431*F431*G431*H431*I431</f>
        <v>9294695280</v>
      </c>
      <c r="K431" s="13"/>
      <c r="L431" s="13"/>
      <c r="M431" s="13"/>
      <c r="N431" s="13"/>
    </row>
    <row r="432" customFormat="false" ht="12.75" hidden="false" customHeight="true" outlineLevel="0" collapsed="false">
      <c r="J432" s="13"/>
      <c r="K432" s="13"/>
      <c r="L432" s="13"/>
      <c r="M432" s="13"/>
      <c r="N432" s="13"/>
    </row>
    <row r="433" customFormat="false" ht="12.75" hidden="false" customHeight="true" outlineLevel="0" collapsed="false">
      <c r="E433" s="18" t="s">
        <v>124</v>
      </c>
      <c r="F433" s="18" t="s">
        <v>41</v>
      </c>
      <c r="G433" s="18" t="s">
        <v>48</v>
      </c>
      <c r="H433" s="18" t="s">
        <v>17</v>
      </c>
      <c r="I433" s="18" t="s">
        <v>18</v>
      </c>
      <c r="J433" s="19" t="s">
        <v>19</v>
      </c>
      <c r="K433" s="19" t="s">
        <v>125</v>
      </c>
      <c r="L433" s="19" t="s">
        <v>111</v>
      </c>
      <c r="M433" s="19" t="s">
        <v>22</v>
      </c>
      <c r="N433" s="19" t="s">
        <v>102</v>
      </c>
    </row>
    <row r="434" customFormat="false" ht="12.75" hidden="false" customHeight="true" outlineLevel="0" collapsed="false">
      <c r="E434" s="21" t="n">
        <v>6</v>
      </c>
      <c r="F434" s="21" t="n">
        <v>6</v>
      </c>
      <c r="G434" s="21" t="n">
        <v>18</v>
      </c>
      <c r="H434" s="21" t="n">
        <v>6</v>
      </c>
      <c r="I434" s="21" t="n">
        <v>40</v>
      </c>
      <c r="J434" s="22" t="n">
        <f aca="false">E434*F434*G434*H434*I434</f>
        <v>155520</v>
      </c>
      <c r="K434" s="22" t="n">
        <f aca="false">J434</f>
        <v>155520</v>
      </c>
      <c r="L434" s="22" t="n">
        <f aca="false">K434*1</f>
        <v>155520</v>
      </c>
      <c r="M434" s="22" t="n">
        <f aca="false">L434*4</f>
        <v>622080</v>
      </c>
      <c r="N434" s="23" t="n">
        <f aca="false">M434*284/308</f>
        <v>573606.233766234</v>
      </c>
    </row>
    <row r="435" customFormat="false" ht="12.75" hidden="false" customHeight="true" outlineLevel="0" collapsed="false">
      <c r="E435" s="21" t="n">
        <v>312</v>
      </c>
      <c r="F435" s="21" t="n">
        <v>311</v>
      </c>
      <c r="G435" s="21" t="n">
        <v>310</v>
      </c>
      <c r="H435" s="21" t="n">
        <v>309</v>
      </c>
      <c r="I435" s="21" t="n">
        <v>1</v>
      </c>
      <c r="J435" s="22" t="n">
        <f aca="false">E435*F435*G435*H435*I435</f>
        <v>9294695280</v>
      </c>
      <c r="K435" s="13"/>
      <c r="L435" s="13"/>
      <c r="M435" s="13"/>
      <c r="N435" s="13"/>
    </row>
    <row r="436" customFormat="false" ht="12.75" hidden="false" customHeight="true" outlineLevel="0" collapsed="false">
      <c r="J436" s="13"/>
      <c r="K436" s="13"/>
      <c r="L436" s="13"/>
      <c r="M436" s="13"/>
      <c r="N436" s="13"/>
    </row>
    <row r="437" customFormat="false" ht="12.75" hidden="false" customHeight="true" outlineLevel="0" collapsed="false">
      <c r="E437" s="18" t="s">
        <v>124</v>
      </c>
      <c r="F437" s="18" t="s">
        <v>41</v>
      </c>
      <c r="G437" s="18" t="s">
        <v>48</v>
      </c>
      <c r="H437" s="18" t="s">
        <v>29</v>
      </c>
      <c r="I437" s="18" t="s">
        <v>18</v>
      </c>
      <c r="J437" s="19" t="s">
        <v>19</v>
      </c>
      <c r="K437" s="19" t="s">
        <v>125</v>
      </c>
      <c r="L437" s="19" t="s">
        <v>111</v>
      </c>
      <c r="M437" s="19" t="s">
        <v>22</v>
      </c>
      <c r="N437" s="19" t="s">
        <v>102</v>
      </c>
    </row>
    <row r="438" customFormat="false" ht="12.75" hidden="false" customHeight="true" outlineLevel="0" collapsed="false">
      <c r="E438" s="21" t="n">
        <v>6</v>
      </c>
      <c r="F438" s="21" t="n">
        <v>6</v>
      </c>
      <c r="G438" s="21" t="n">
        <v>18</v>
      </c>
      <c r="H438" s="21" t="n">
        <f aca="false">78-2-6</f>
        <v>70</v>
      </c>
      <c r="I438" s="21" t="n">
        <v>5</v>
      </c>
      <c r="J438" s="22" t="n">
        <f aca="false">E438*F438*G438*H438*I438</f>
        <v>226800</v>
      </c>
      <c r="K438" s="22" t="n">
        <f aca="false">J438</f>
        <v>226800</v>
      </c>
      <c r="L438" s="22" t="n">
        <f aca="false">K438*1</f>
        <v>226800</v>
      </c>
      <c r="M438" s="22" t="n">
        <f aca="false">L438*4</f>
        <v>907200</v>
      </c>
      <c r="N438" s="23" t="n">
        <f aca="false">M438*284/308</f>
        <v>836509.090909091</v>
      </c>
    </row>
    <row r="439" customFormat="false" ht="12.75" hidden="false" customHeight="true" outlineLevel="0" collapsed="false">
      <c r="E439" s="21" t="n">
        <v>312</v>
      </c>
      <c r="F439" s="21" t="n">
        <v>311</v>
      </c>
      <c r="G439" s="21" t="n">
        <v>310</v>
      </c>
      <c r="H439" s="21" t="n">
        <v>309</v>
      </c>
      <c r="I439" s="21" t="n">
        <v>1</v>
      </c>
      <c r="J439" s="22" t="n">
        <f aca="false">E439*F439*G439*H439*I439</f>
        <v>9294695280</v>
      </c>
      <c r="K439" s="13"/>
      <c r="L439" s="13"/>
      <c r="M439" s="13"/>
      <c r="N439" s="13"/>
    </row>
    <row r="440" customFormat="false" ht="12.75" hidden="false" customHeight="true" outlineLevel="0" collapsed="false">
      <c r="J440" s="13"/>
      <c r="K440" s="13"/>
      <c r="L440" s="13"/>
      <c r="M440" s="13"/>
      <c r="N440" s="13"/>
    </row>
    <row r="441" customFormat="false" ht="12.75" hidden="false" customHeight="true" outlineLevel="0" collapsed="false">
      <c r="E441" s="18" t="s">
        <v>124</v>
      </c>
      <c r="F441" s="18" t="s">
        <v>41</v>
      </c>
      <c r="G441" s="18" t="s">
        <v>48</v>
      </c>
      <c r="H441" s="18" t="s">
        <v>33</v>
      </c>
      <c r="I441" s="18" t="s">
        <v>18</v>
      </c>
      <c r="J441" s="19" t="s">
        <v>19</v>
      </c>
      <c r="K441" s="19" t="s">
        <v>125</v>
      </c>
      <c r="L441" s="19" t="s">
        <v>111</v>
      </c>
      <c r="M441" s="19" t="s">
        <v>22</v>
      </c>
      <c r="N441" s="19" t="s">
        <v>102</v>
      </c>
    </row>
    <row r="442" customFormat="false" ht="12.75" hidden="false" customHeight="true" outlineLevel="0" collapsed="false">
      <c r="E442" s="21" t="n">
        <v>6</v>
      </c>
      <c r="F442" s="21" t="n">
        <v>6</v>
      </c>
      <c r="G442" s="21" t="n">
        <v>18</v>
      </c>
      <c r="H442" s="21" t="n">
        <f aca="false">6*4-6</f>
        <v>18</v>
      </c>
      <c r="I442" s="21" t="n">
        <v>10</v>
      </c>
      <c r="J442" s="22" t="n">
        <f aca="false">E442*F442*G442*H442*I442</f>
        <v>116640</v>
      </c>
      <c r="K442" s="22" t="n">
        <f aca="false">J442</f>
        <v>116640</v>
      </c>
      <c r="L442" s="22" t="n">
        <f aca="false">K442*1</f>
        <v>116640</v>
      </c>
      <c r="M442" s="22" t="n">
        <f aca="false">L442*4</f>
        <v>466560</v>
      </c>
      <c r="N442" s="23" t="n">
        <f aca="false">M442*284/308</f>
        <v>430204.675324675</v>
      </c>
    </row>
    <row r="443" customFormat="false" ht="12.75" hidden="false" customHeight="true" outlineLevel="0" collapsed="false">
      <c r="E443" s="21" t="n">
        <v>312</v>
      </c>
      <c r="F443" s="21" t="n">
        <v>311</v>
      </c>
      <c r="G443" s="21" t="n">
        <v>310</v>
      </c>
      <c r="H443" s="21" t="n">
        <v>309</v>
      </c>
      <c r="I443" s="21" t="n">
        <v>1</v>
      </c>
      <c r="J443" s="22" t="n">
        <f aca="false">E443*F443*G443*H443*I443</f>
        <v>9294695280</v>
      </c>
      <c r="K443" s="13"/>
      <c r="L443" s="13"/>
      <c r="M443" s="13"/>
      <c r="N443" s="13"/>
    </row>
    <row r="444" customFormat="false" ht="12.75" hidden="false" customHeight="true" outlineLevel="0" collapsed="false">
      <c r="J444" s="13"/>
      <c r="K444" s="13"/>
      <c r="L444" s="13"/>
      <c r="M444" s="13"/>
      <c r="N444" s="13"/>
    </row>
    <row r="445" customFormat="false" ht="12.75" hidden="false" customHeight="true" outlineLevel="0" collapsed="false">
      <c r="E445" s="18" t="s">
        <v>117</v>
      </c>
      <c r="F445" s="18" t="s">
        <v>116</v>
      </c>
      <c r="G445" s="18" t="s">
        <v>81</v>
      </c>
      <c r="H445" s="18" t="s">
        <v>33</v>
      </c>
      <c r="I445" s="18" t="s">
        <v>18</v>
      </c>
      <c r="J445" s="19" t="s">
        <v>19</v>
      </c>
      <c r="K445" s="19" t="s">
        <v>125</v>
      </c>
      <c r="L445" s="19" t="s">
        <v>111</v>
      </c>
      <c r="M445" s="19" t="s">
        <v>22</v>
      </c>
      <c r="N445" s="19" t="s">
        <v>102</v>
      </c>
    </row>
    <row r="446" customFormat="false" ht="12.75" hidden="false" customHeight="true" outlineLevel="0" collapsed="false">
      <c r="E446" s="21" t="n">
        <v>6</v>
      </c>
      <c r="F446" s="21" t="n">
        <f aca="false">6*4-F442</f>
        <v>18</v>
      </c>
      <c r="G446" s="21" t="n">
        <f aca="false">6*4*4-1</f>
        <v>95</v>
      </c>
      <c r="H446" s="21" t="n">
        <f aca="false">4*6</f>
        <v>24</v>
      </c>
      <c r="I446" s="21" t="n">
        <v>10</v>
      </c>
      <c r="J446" s="22" t="n">
        <f aca="false">E446*F446*G446*H446*I446</f>
        <v>2462400</v>
      </c>
      <c r="K446" s="22" t="n">
        <f aca="false">J446</f>
        <v>2462400</v>
      </c>
      <c r="L446" s="22" t="n">
        <f aca="false">K446*1</f>
        <v>2462400</v>
      </c>
      <c r="M446" s="22" t="n">
        <f aca="false">L446*4</f>
        <v>9849600</v>
      </c>
      <c r="N446" s="23" t="n">
        <f aca="false">M446*284/308</f>
        <v>9082098.7012987</v>
      </c>
    </row>
    <row r="447" customFormat="false" ht="12.75" hidden="false" customHeight="true" outlineLevel="0" collapsed="false">
      <c r="E447" s="21" t="n">
        <v>312</v>
      </c>
      <c r="F447" s="21" t="n">
        <v>311</v>
      </c>
      <c r="G447" s="21" t="n">
        <v>310</v>
      </c>
      <c r="H447" s="21" t="n">
        <v>309</v>
      </c>
      <c r="I447" s="21" t="n">
        <v>1</v>
      </c>
      <c r="J447" s="22" t="n">
        <f aca="false">E447*F447*G447*H447*I447</f>
        <v>9294695280</v>
      </c>
      <c r="K447" s="13"/>
      <c r="L447" s="13"/>
      <c r="M447" s="13"/>
      <c r="N447" s="13"/>
    </row>
    <row r="448" customFormat="false" ht="12.75" hidden="false" customHeight="true" outlineLevel="0" collapsed="false">
      <c r="J448" s="13"/>
      <c r="K448" s="13"/>
      <c r="L448" s="13"/>
      <c r="M448" s="13"/>
      <c r="N448" s="13"/>
    </row>
    <row r="449" customFormat="false" ht="12.75" hidden="false" customHeight="true" outlineLevel="0" collapsed="false">
      <c r="E449" s="18" t="s">
        <v>124</v>
      </c>
      <c r="F449" s="18" t="s">
        <v>97</v>
      </c>
      <c r="G449" s="18" t="s">
        <v>45</v>
      </c>
      <c r="H449" s="18" t="s">
        <v>17</v>
      </c>
      <c r="I449" s="18" t="s">
        <v>18</v>
      </c>
      <c r="J449" s="19" t="s">
        <v>19</v>
      </c>
      <c r="K449" s="19" t="s">
        <v>119</v>
      </c>
      <c r="L449" s="19" t="s">
        <v>111</v>
      </c>
      <c r="M449" s="19" t="s">
        <v>22</v>
      </c>
      <c r="N449" s="19" t="s">
        <v>102</v>
      </c>
    </row>
    <row r="450" customFormat="false" ht="12.75" hidden="false" customHeight="true" outlineLevel="0" collapsed="false">
      <c r="E450" s="21" t="n">
        <v>6</v>
      </c>
      <c r="F450" s="21" t="n">
        <v>6</v>
      </c>
      <c r="G450" s="21" t="n">
        <v>72</v>
      </c>
      <c r="H450" s="21" t="n">
        <v>12</v>
      </c>
      <c r="I450" s="21" t="n">
        <v>40</v>
      </c>
      <c r="J450" s="22" t="n">
        <f aca="false">E450*F450*G450*H450*I450</f>
        <v>1244160</v>
      </c>
      <c r="K450" s="22" t="n">
        <f aca="false">J450</f>
        <v>1244160</v>
      </c>
      <c r="L450" s="22" t="n">
        <f aca="false">K450*1</f>
        <v>1244160</v>
      </c>
      <c r="M450" s="22" t="n">
        <f aca="false">L450*4</f>
        <v>4976640</v>
      </c>
      <c r="N450" s="23" t="n">
        <f aca="false">M450*284/308</f>
        <v>4588849.87012987</v>
      </c>
    </row>
    <row r="451" customFormat="false" ht="12.75" hidden="false" customHeight="true" outlineLevel="0" collapsed="false">
      <c r="E451" s="21" t="n">
        <v>312</v>
      </c>
      <c r="F451" s="21" t="n">
        <v>311</v>
      </c>
      <c r="G451" s="21" t="n">
        <v>310</v>
      </c>
      <c r="H451" s="21" t="n">
        <v>309</v>
      </c>
      <c r="I451" s="21" t="n">
        <v>1</v>
      </c>
      <c r="J451" s="22" t="n">
        <f aca="false">E451*F451*G451*H451*I451</f>
        <v>9294695280</v>
      </c>
      <c r="K451" s="13"/>
      <c r="L451" s="13"/>
      <c r="M451" s="13"/>
      <c r="N451" s="13"/>
    </row>
    <row r="452" customFormat="false" ht="12.75" hidden="false" customHeight="true" outlineLevel="0" collapsed="false">
      <c r="J452" s="13"/>
      <c r="K452" s="13"/>
      <c r="L452" s="13"/>
      <c r="M452" s="13"/>
      <c r="N452" s="13"/>
    </row>
    <row r="453" customFormat="false" ht="12.75" hidden="false" customHeight="true" outlineLevel="0" collapsed="false">
      <c r="E453" s="18" t="s">
        <v>124</v>
      </c>
      <c r="F453" s="18" t="s">
        <v>97</v>
      </c>
      <c r="G453" s="18" t="s">
        <v>45</v>
      </c>
      <c r="H453" s="18" t="s">
        <v>29</v>
      </c>
      <c r="I453" s="18" t="s">
        <v>18</v>
      </c>
      <c r="J453" s="19" t="s">
        <v>19</v>
      </c>
      <c r="K453" s="19" t="s">
        <v>119</v>
      </c>
      <c r="L453" s="19" t="s">
        <v>111</v>
      </c>
      <c r="M453" s="19" t="s">
        <v>22</v>
      </c>
      <c r="N453" s="19" t="s">
        <v>102</v>
      </c>
    </row>
    <row r="454" customFormat="false" ht="12.75" hidden="false" customHeight="true" outlineLevel="0" collapsed="false">
      <c r="E454" s="21" t="n">
        <v>6</v>
      </c>
      <c r="F454" s="21" t="n">
        <v>6</v>
      </c>
      <c r="G454" s="21" t="n">
        <v>72</v>
      </c>
      <c r="H454" s="21" t="n">
        <f aca="false">78-2-6-6</f>
        <v>64</v>
      </c>
      <c r="I454" s="21" t="n">
        <v>5</v>
      </c>
      <c r="J454" s="22" t="n">
        <f aca="false">E454*F454*G454*H454*I454</f>
        <v>829440</v>
      </c>
      <c r="K454" s="22" t="n">
        <f aca="false">J454</f>
        <v>829440</v>
      </c>
      <c r="L454" s="22" t="n">
        <f aca="false">K454*1</f>
        <v>829440</v>
      </c>
      <c r="M454" s="22" t="n">
        <f aca="false">L454*4</f>
        <v>3317760</v>
      </c>
      <c r="N454" s="23" t="n">
        <f aca="false">M454*284/308</f>
        <v>3059233.24675325</v>
      </c>
    </row>
    <row r="455" customFormat="false" ht="12.75" hidden="false" customHeight="true" outlineLevel="0" collapsed="false">
      <c r="E455" s="21" t="n">
        <v>312</v>
      </c>
      <c r="F455" s="21" t="n">
        <v>311</v>
      </c>
      <c r="G455" s="21" t="n">
        <v>310</v>
      </c>
      <c r="H455" s="21" t="n">
        <v>309</v>
      </c>
      <c r="I455" s="21" t="n">
        <v>1</v>
      </c>
      <c r="J455" s="22" t="n">
        <f aca="false">E455*F455*G455*H455*I455</f>
        <v>9294695280</v>
      </c>
      <c r="K455" s="13"/>
      <c r="L455" s="13"/>
      <c r="M455" s="13"/>
      <c r="N455" s="13"/>
    </row>
    <row r="456" customFormat="false" ht="12.75" hidden="false" customHeight="true" outlineLevel="0" collapsed="false">
      <c r="J456" s="13"/>
      <c r="K456" s="13"/>
      <c r="L456" s="13"/>
      <c r="M456" s="13"/>
      <c r="N456" s="13"/>
    </row>
    <row r="457" customFormat="false" ht="12.75" hidden="false" customHeight="true" outlineLevel="0" collapsed="false">
      <c r="E457" s="18" t="s">
        <v>124</v>
      </c>
      <c r="F457" s="18" t="s">
        <v>97</v>
      </c>
      <c r="G457" s="18" t="s">
        <v>45</v>
      </c>
      <c r="H457" s="18" t="s">
        <v>33</v>
      </c>
      <c r="I457" s="18" t="s">
        <v>18</v>
      </c>
      <c r="J457" s="19" t="s">
        <v>19</v>
      </c>
      <c r="K457" s="19" t="s">
        <v>119</v>
      </c>
      <c r="L457" s="19" t="s">
        <v>111</v>
      </c>
      <c r="M457" s="19" t="s">
        <v>22</v>
      </c>
      <c r="N457" s="19" t="s">
        <v>102</v>
      </c>
    </row>
    <row r="458" customFormat="false" ht="12.75" hidden="false" customHeight="true" outlineLevel="0" collapsed="false">
      <c r="E458" s="21" t="n">
        <v>6</v>
      </c>
      <c r="F458" s="21" t="n">
        <v>6</v>
      </c>
      <c r="G458" s="21" t="n">
        <v>72</v>
      </c>
      <c r="H458" s="21" t="n">
        <f aca="false">12*4-6-6</f>
        <v>36</v>
      </c>
      <c r="I458" s="21" t="n">
        <v>10</v>
      </c>
      <c r="J458" s="22" t="n">
        <f aca="false">E458*F458*G458*H458*I458</f>
        <v>933120</v>
      </c>
      <c r="K458" s="22" t="n">
        <f aca="false">J458</f>
        <v>933120</v>
      </c>
      <c r="L458" s="22" t="n">
        <f aca="false">K458*1</f>
        <v>933120</v>
      </c>
      <c r="M458" s="22" t="n">
        <f aca="false">L458*4</f>
        <v>3732480</v>
      </c>
      <c r="N458" s="23" t="n">
        <f aca="false">M458*284/308</f>
        <v>3441637.4025974</v>
      </c>
    </row>
    <row r="459" customFormat="false" ht="12.75" hidden="false" customHeight="true" outlineLevel="0" collapsed="false">
      <c r="E459" s="21" t="n">
        <v>312</v>
      </c>
      <c r="F459" s="21" t="n">
        <v>311</v>
      </c>
      <c r="G459" s="21" t="n">
        <v>310</v>
      </c>
      <c r="H459" s="21" t="n">
        <v>309</v>
      </c>
      <c r="I459" s="21" t="n">
        <v>1</v>
      </c>
      <c r="J459" s="22" t="n">
        <f aca="false">E459*F459*G459*H459*I459</f>
        <v>9294695280</v>
      </c>
      <c r="K459" s="13"/>
      <c r="L459" s="13"/>
      <c r="M459" s="13"/>
      <c r="N459" s="13"/>
    </row>
    <row r="460" customFormat="false" ht="12.75" hidden="false" customHeight="true" outlineLevel="0" collapsed="false">
      <c r="J460" s="13"/>
      <c r="K460" s="13"/>
      <c r="L460" s="13"/>
      <c r="M460" s="13"/>
      <c r="N460" s="13"/>
    </row>
    <row r="461" customFormat="false" ht="12.75" hidden="false" customHeight="true" outlineLevel="0" collapsed="false">
      <c r="E461" s="18" t="s">
        <v>124</v>
      </c>
      <c r="F461" s="18" t="s">
        <v>126</v>
      </c>
      <c r="G461" s="18" t="s">
        <v>81</v>
      </c>
      <c r="H461" s="18" t="s">
        <v>33</v>
      </c>
      <c r="I461" s="18" t="s">
        <v>18</v>
      </c>
      <c r="J461" s="19" t="s">
        <v>19</v>
      </c>
      <c r="K461" s="19" t="s">
        <v>119</v>
      </c>
      <c r="L461" s="19" t="s">
        <v>111</v>
      </c>
      <c r="M461" s="19" t="s">
        <v>22</v>
      </c>
      <c r="N461" s="19" t="s">
        <v>102</v>
      </c>
    </row>
    <row r="462" customFormat="false" ht="12.75" hidden="false" customHeight="true" outlineLevel="0" collapsed="false">
      <c r="E462" s="21" t="n">
        <v>6</v>
      </c>
      <c r="F462" s="21" t="n">
        <f aca="false">6*4-F458</f>
        <v>18</v>
      </c>
      <c r="G462" s="21" t="n">
        <f aca="false">24*4-1-1</f>
        <v>94</v>
      </c>
      <c r="H462" s="21" t="n">
        <f aca="false">4*12</f>
        <v>48</v>
      </c>
      <c r="I462" s="21" t="n">
        <v>10</v>
      </c>
      <c r="J462" s="22" t="n">
        <f aca="false">E462*F462*G462*H462*I462</f>
        <v>4872960</v>
      </c>
      <c r="K462" s="22" t="n">
        <f aca="false">J462</f>
        <v>4872960</v>
      </c>
      <c r="L462" s="22" t="n">
        <f aca="false">K462*1</f>
        <v>4872960</v>
      </c>
      <c r="M462" s="22" t="n">
        <f aca="false">L462*4</f>
        <v>19491840</v>
      </c>
      <c r="N462" s="23" t="n">
        <f aca="false">M462*284/308</f>
        <v>17972995.3246753</v>
      </c>
    </row>
    <row r="463" customFormat="false" ht="12.75" hidden="false" customHeight="true" outlineLevel="0" collapsed="false">
      <c r="E463" s="21" t="n">
        <v>312</v>
      </c>
      <c r="F463" s="21" t="n">
        <v>311</v>
      </c>
      <c r="G463" s="21" t="n">
        <v>310</v>
      </c>
      <c r="H463" s="21" t="n">
        <v>309</v>
      </c>
      <c r="I463" s="21" t="n">
        <v>1</v>
      </c>
      <c r="J463" s="22" t="n">
        <f aca="false">E463*F463*G463*H463*I463</f>
        <v>9294695280</v>
      </c>
      <c r="K463" s="13"/>
      <c r="L463" s="13"/>
      <c r="M463" s="13"/>
      <c r="N463" s="13"/>
    </row>
    <row r="464" customFormat="false" ht="12.75" hidden="false" customHeight="true" outlineLevel="0" collapsed="false">
      <c r="J464" s="13"/>
      <c r="K464" s="13"/>
      <c r="L464" s="13"/>
      <c r="M464" s="13"/>
      <c r="N464" s="13"/>
    </row>
    <row r="465" customFormat="false" ht="12.75" hidden="false" customHeight="true" outlineLevel="0" collapsed="false">
      <c r="E465" s="18" t="s">
        <v>124</v>
      </c>
      <c r="F465" s="18" t="s">
        <v>82</v>
      </c>
      <c r="G465" s="18" t="s">
        <v>45</v>
      </c>
      <c r="H465" s="18" t="s">
        <v>17</v>
      </c>
      <c r="I465" s="18" t="s">
        <v>18</v>
      </c>
      <c r="J465" s="19" t="s">
        <v>19</v>
      </c>
      <c r="K465" s="19" t="s">
        <v>95</v>
      </c>
      <c r="L465" s="19" t="s">
        <v>111</v>
      </c>
      <c r="M465" s="19" t="s">
        <v>22</v>
      </c>
      <c r="N465" s="19" t="s">
        <v>102</v>
      </c>
    </row>
    <row r="466" customFormat="false" ht="12.75" hidden="false" customHeight="true" outlineLevel="0" collapsed="false">
      <c r="E466" s="21" t="n">
        <v>6</v>
      </c>
      <c r="F466" s="21" t="n">
        <v>6</v>
      </c>
      <c r="G466" s="21" t="n">
        <v>72</v>
      </c>
      <c r="H466" s="21" t="n">
        <v>6</v>
      </c>
      <c r="I466" s="21" t="n">
        <v>40</v>
      </c>
      <c r="J466" s="22" t="n">
        <f aca="false">E466*F466*G466*H466*I466</f>
        <v>622080</v>
      </c>
      <c r="K466" s="22" t="n">
        <f aca="false">J466</f>
        <v>622080</v>
      </c>
      <c r="L466" s="22" t="n">
        <f aca="false">K466*1</f>
        <v>622080</v>
      </c>
      <c r="M466" s="22" t="n">
        <f aca="false">L466*4</f>
        <v>2488320</v>
      </c>
      <c r="N466" s="23" t="n">
        <f aca="false">M466*284/308</f>
        <v>2294424.93506494</v>
      </c>
    </row>
    <row r="467" customFormat="false" ht="12.75" hidden="false" customHeight="true" outlineLevel="0" collapsed="false">
      <c r="E467" s="21" t="n">
        <v>312</v>
      </c>
      <c r="F467" s="21" t="n">
        <v>311</v>
      </c>
      <c r="G467" s="21" t="n">
        <v>310</v>
      </c>
      <c r="H467" s="21" t="n">
        <v>309</v>
      </c>
      <c r="I467" s="21" t="n">
        <v>1</v>
      </c>
      <c r="J467" s="22" t="n">
        <f aca="false">E467*F467*G467*H467*I467</f>
        <v>9294695280</v>
      </c>
      <c r="K467" s="13"/>
      <c r="L467" s="13"/>
      <c r="M467" s="13"/>
      <c r="N467" s="13"/>
    </row>
    <row r="468" customFormat="false" ht="12.75" hidden="false" customHeight="true" outlineLevel="0" collapsed="false">
      <c r="J468" s="13"/>
      <c r="K468" s="13"/>
      <c r="L468" s="13"/>
      <c r="M468" s="13"/>
      <c r="N468" s="13"/>
    </row>
    <row r="469" customFormat="false" ht="12.75" hidden="false" customHeight="true" outlineLevel="0" collapsed="false">
      <c r="E469" s="18" t="s">
        <v>124</v>
      </c>
      <c r="F469" s="18" t="s">
        <v>82</v>
      </c>
      <c r="G469" s="18" t="s">
        <v>45</v>
      </c>
      <c r="H469" s="18" t="s">
        <v>29</v>
      </c>
      <c r="I469" s="18" t="s">
        <v>18</v>
      </c>
      <c r="J469" s="19" t="s">
        <v>19</v>
      </c>
      <c r="K469" s="19" t="s">
        <v>95</v>
      </c>
      <c r="L469" s="19" t="s">
        <v>111</v>
      </c>
      <c r="M469" s="19" t="s">
        <v>22</v>
      </c>
      <c r="N469" s="19" t="s">
        <v>102</v>
      </c>
    </row>
    <row r="470" customFormat="false" ht="12.75" hidden="false" customHeight="true" outlineLevel="0" collapsed="false">
      <c r="E470" s="21" t="n">
        <v>6</v>
      </c>
      <c r="F470" s="21" t="n">
        <v>6</v>
      </c>
      <c r="G470" s="21" t="n">
        <v>72</v>
      </c>
      <c r="H470" s="21" t="n">
        <f aca="false">78-2-6</f>
        <v>70</v>
      </c>
      <c r="I470" s="21" t="n">
        <v>5</v>
      </c>
      <c r="J470" s="22" t="n">
        <f aca="false">E470*F470*G470*H470*I470</f>
        <v>907200</v>
      </c>
      <c r="K470" s="22" t="n">
        <f aca="false">J470</f>
        <v>907200</v>
      </c>
      <c r="L470" s="22" t="n">
        <f aca="false">K470*1</f>
        <v>907200</v>
      </c>
      <c r="M470" s="22" t="n">
        <f aca="false">L470*4</f>
        <v>3628800</v>
      </c>
      <c r="N470" s="23" t="n">
        <f aca="false">M470*284/308</f>
        <v>3346036.36363636</v>
      </c>
    </row>
    <row r="471" customFormat="false" ht="12.75" hidden="false" customHeight="true" outlineLevel="0" collapsed="false">
      <c r="E471" s="21" t="n">
        <v>312</v>
      </c>
      <c r="F471" s="21" t="n">
        <v>311</v>
      </c>
      <c r="G471" s="21" t="n">
        <v>310</v>
      </c>
      <c r="H471" s="21" t="n">
        <v>309</v>
      </c>
      <c r="I471" s="21" t="n">
        <v>1</v>
      </c>
      <c r="J471" s="22" t="n">
        <f aca="false">E471*F471*G471*H471*I471</f>
        <v>9294695280</v>
      </c>
      <c r="K471" s="13"/>
      <c r="L471" s="13"/>
      <c r="M471" s="13"/>
      <c r="N471" s="13"/>
    </row>
    <row r="472" customFormat="false" ht="12.75" hidden="false" customHeight="true" outlineLevel="0" collapsed="false">
      <c r="J472" s="13"/>
      <c r="K472" s="13"/>
      <c r="L472" s="13"/>
      <c r="M472" s="13"/>
      <c r="N472" s="13"/>
    </row>
    <row r="473" customFormat="false" ht="12.75" hidden="false" customHeight="true" outlineLevel="0" collapsed="false">
      <c r="E473" s="18" t="s">
        <v>124</v>
      </c>
      <c r="F473" s="18" t="s">
        <v>82</v>
      </c>
      <c r="G473" s="18" t="s">
        <v>45</v>
      </c>
      <c r="H473" s="18" t="s">
        <v>33</v>
      </c>
      <c r="I473" s="18" t="s">
        <v>18</v>
      </c>
      <c r="J473" s="19" t="s">
        <v>19</v>
      </c>
      <c r="K473" s="19" t="s">
        <v>95</v>
      </c>
      <c r="L473" s="19" t="s">
        <v>111</v>
      </c>
      <c r="M473" s="19" t="s">
        <v>22</v>
      </c>
      <c r="N473" s="19" t="s">
        <v>102</v>
      </c>
    </row>
    <row r="474" customFormat="false" ht="12.75" hidden="false" customHeight="true" outlineLevel="0" collapsed="false">
      <c r="E474" s="21" t="n">
        <v>6</v>
      </c>
      <c r="F474" s="21" t="n">
        <v>6</v>
      </c>
      <c r="G474" s="21" t="n">
        <v>72</v>
      </c>
      <c r="H474" s="21" t="n">
        <f aca="false">6*4-6</f>
        <v>18</v>
      </c>
      <c r="I474" s="21" t="n">
        <v>10</v>
      </c>
      <c r="J474" s="22" t="n">
        <f aca="false">E474*F474*G474*H474*I474</f>
        <v>466560</v>
      </c>
      <c r="K474" s="22" t="n">
        <f aca="false">J474</f>
        <v>466560</v>
      </c>
      <c r="L474" s="22" t="n">
        <f aca="false">K474*1</f>
        <v>466560</v>
      </c>
      <c r="M474" s="22" t="n">
        <f aca="false">L474*4</f>
        <v>1866240</v>
      </c>
      <c r="N474" s="23" t="n">
        <f aca="false">M474*284/308</f>
        <v>1720818.7012987</v>
      </c>
    </row>
    <row r="475" customFormat="false" ht="12.75" hidden="false" customHeight="true" outlineLevel="0" collapsed="false">
      <c r="E475" s="21" t="n">
        <v>312</v>
      </c>
      <c r="F475" s="21" t="n">
        <v>311</v>
      </c>
      <c r="G475" s="21" t="n">
        <v>310</v>
      </c>
      <c r="H475" s="21" t="n">
        <v>309</v>
      </c>
      <c r="I475" s="21" t="n">
        <v>1</v>
      </c>
      <c r="J475" s="22" t="n">
        <f aca="false">E475*F475*G475*H475*I475</f>
        <v>9294695280</v>
      </c>
      <c r="K475" s="13"/>
      <c r="L475" s="13"/>
      <c r="M475" s="13"/>
      <c r="N475" s="13"/>
    </row>
    <row r="476" customFormat="false" ht="12.75" hidden="false" customHeight="true" outlineLevel="0" collapsed="false">
      <c r="J476" s="13"/>
      <c r="K476" s="13"/>
      <c r="L476" s="13"/>
      <c r="M476" s="13"/>
      <c r="N476" s="13"/>
    </row>
    <row r="477" customFormat="false" ht="12.75" hidden="false" customHeight="true" outlineLevel="0" collapsed="false">
      <c r="E477" s="18" t="s">
        <v>124</v>
      </c>
      <c r="F477" s="18" t="s">
        <v>122</v>
      </c>
      <c r="G477" s="18" t="s">
        <v>81</v>
      </c>
      <c r="H477" s="18" t="s">
        <v>33</v>
      </c>
      <c r="I477" s="18" t="s">
        <v>18</v>
      </c>
      <c r="J477" s="19" t="s">
        <v>19</v>
      </c>
      <c r="K477" s="19" t="s">
        <v>95</v>
      </c>
      <c r="L477" s="19" t="s">
        <v>111</v>
      </c>
      <c r="M477" s="19" t="s">
        <v>22</v>
      </c>
      <c r="N477" s="19" t="s">
        <v>102</v>
      </c>
    </row>
    <row r="478" customFormat="false" ht="12.75" hidden="false" customHeight="true" outlineLevel="0" collapsed="false">
      <c r="E478" s="21" t="n">
        <v>6</v>
      </c>
      <c r="F478" s="21" t="n">
        <f aca="false">6*4-F474</f>
        <v>18</v>
      </c>
      <c r="G478" s="21" t="n">
        <f aca="false">24*4-1-1</f>
        <v>94</v>
      </c>
      <c r="H478" s="21" t="n">
        <v>24</v>
      </c>
      <c r="I478" s="21" t="n">
        <v>10</v>
      </c>
      <c r="J478" s="22" t="n">
        <f aca="false">E478*F478*G478*H478*I478</f>
        <v>2436480</v>
      </c>
      <c r="K478" s="22" t="n">
        <f aca="false">J478</f>
        <v>2436480</v>
      </c>
      <c r="L478" s="22" t="n">
        <f aca="false">K478*1</f>
        <v>2436480</v>
      </c>
      <c r="M478" s="22" t="n">
        <f aca="false">L478*4</f>
        <v>9745920</v>
      </c>
      <c r="N478" s="23" t="n">
        <f aca="false">M478*284/308</f>
        <v>8986497.66233766</v>
      </c>
    </row>
    <row r="479" customFormat="false" ht="12.75" hidden="false" customHeight="true" outlineLevel="0" collapsed="false">
      <c r="E479" s="21" t="n">
        <v>312</v>
      </c>
      <c r="F479" s="21" t="n">
        <v>311</v>
      </c>
      <c r="G479" s="21" t="n">
        <v>310</v>
      </c>
      <c r="H479" s="21" t="n">
        <v>309</v>
      </c>
      <c r="I479" s="21" t="n">
        <v>1</v>
      </c>
      <c r="J479" s="22" t="n">
        <f aca="false">E479*F479*G479*H479*I479</f>
        <v>9294695280</v>
      </c>
      <c r="K479" s="13"/>
      <c r="L479" s="13"/>
      <c r="M479" s="13"/>
      <c r="N479" s="13"/>
    </row>
    <row r="480" customFormat="false" ht="12.75" hidden="false" customHeight="true" outlineLevel="0" collapsed="false">
      <c r="J480" s="13"/>
      <c r="K480" s="13"/>
      <c r="L480" s="13"/>
      <c r="M480" s="13"/>
      <c r="N480" s="13"/>
    </row>
    <row r="481" customFormat="false" ht="12.75" hidden="false" customHeight="true" outlineLevel="0" collapsed="false">
      <c r="E481" s="18" t="s">
        <v>99</v>
      </c>
      <c r="F481" s="18" t="s">
        <v>44</v>
      </c>
      <c r="G481" s="18" t="s">
        <v>127</v>
      </c>
      <c r="H481" s="18" t="s">
        <v>128</v>
      </c>
      <c r="I481" s="18" t="s">
        <v>18</v>
      </c>
      <c r="J481" s="19" t="s">
        <v>19</v>
      </c>
      <c r="K481" s="19" t="s">
        <v>129</v>
      </c>
      <c r="L481" s="19" t="s">
        <v>130</v>
      </c>
      <c r="M481" s="19" t="s">
        <v>22</v>
      </c>
      <c r="N481" s="19" t="s">
        <v>102</v>
      </c>
    </row>
    <row r="482" customFormat="false" ht="12.75" hidden="false" customHeight="true" outlineLevel="0" collapsed="false">
      <c r="E482" s="21" t="n">
        <v>6</v>
      </c>
      <c r="F482" s="21" t="n">
        <v>5</v>
      </c>
      <c r="G482" s="21" t="n">
        <f aca="false">3*3*6</f>
        <v>54</v>
      </c>
      <c r="H482" s="21" t="n">
        <v>4</v>
      </c>
      <c r="I482" s="21" t="n">
        <v>100</v>
      </c>
      <c r="J482" s="22" t="n">
        <f aca="false">E482*F482*G482*H482*I482</f>
        <v>648000</v>
      </c>
      <c r="K482" s="22" t="n">
        <f aca="false">J482*4</f>
        <v>2592000</v>
      </c>
      <c r="L482" s="22" t="n">
        <f aca="false">K482</f>
        <v>2592000</v>
      </c>
      <c r="M482" s="22" t="n">
        <f aca="false">L482*4</f>
        <v>10368000</v>
      </c>
      <c r="N482" s="23" t="n">
        <f aca="false">M482*284/308</f>
        <v>9560103.8961039</v>
      </c>
    </row>
    <row r="483" customFormat="false" ht="12.75" hidden="false" customHeight="true" outlineLevel="0" collapsed="false">
      <c r="D483" s="3" t="s">
        <v>131</v>
      </c>
      <c r="E483" s="21" t="n">
        <v>312</v>
      </c>
      <c r="F483" s="21" t="n">
        <v>311</v>
      </c>
      <c r="G483" s="21" t="n">
        <v>310</v>
      </c>
      <c r="H483" s="21" t="n">
        <v>309</v>
      </c>
      <c r="I483" s="21" t="n">
        <v>1</v>
      </c>
      <c r="J483" s="22" t="n">
        <f aca="false">E483*F483*G483*H483*I483</f>
        <v>9294695280</v>
      </c>
      <c r="K483" s="13"/>
      <c r="L483" s="13"/>
      <c r="M483" s="13"/>
      <c r="N483" s="13"/>
    </row>
    <row r="484" customFormat="false" ht="12.75" hidden="false" customHeight="true" outlineLevel="0" collapsed="false">
      <c r="J484" s="13"/>
      <c r="K484" s="13"/>
      <c r="L484" s="13"/>
      <c r="M484" s="13"/>
      <c r="N484" s="13"/>
    </row>
    <row r="485" customFormat="false" ht="12.75" hidden="false" customHeight="true" outlineLevel="0" collapsed="false">
      <c r="E485" s="18" t="s">
        <v>99</v>
      </c>
      <c r="F485" s="18" t="s">
        <v>80</v>
      </c>
      <c r="G485" s="18" t="s">
        <v>132</v>
      </c>
      <c r="H485" s="18" t="s">
        <v>133</v>
      </c>
      <c r="I485" s="18" t="s">
        <v>18</v>
      </c>
      <c r="J485" s="19" t="s">
        <v>19</v>
      </c>
      <c r="K485" s="19" t="s">
        <v>129</v>
      </c>
      <c r="L485" s="19" t="s">
        <v>130</v>
      </c>
      <c r="M485" s="19" t="s">
        <v>22</v>
      </c>
      <c r="N485" s="19" t="s">
        <v>102</v>
      </c>
    </row>
    <row r="486" customFormat="false" ht="12.75" hidden="false" customHeight="true" outlineLevel="0" collapsed="false">
      <c r="E486" s="21" t="n">
        <v>6</v>
      </c>
      <c r="F486" s="21" t="n">
        <v>18</v>
      </c>
      <c r="G486" s="21" t="n">
        <f aca="false">3*4*6</f>
        <v>72</v>
      </c>
      <c r="H486" s="21" t="n">
        <v>18</v>
      </c>
      <c r="I486" s="21" t="n">
        <v>30</v>
      </c>
      <c r="J486" s="22" t="n">
        <f aca="false">E486*F486*G486*H486*I486</f>
        <v>4199040</v>
      </c>
      <c r="K486" s="22" t="n">
        <f aca="false">J486*4</f>
        <v>16796160</v>
      </c>
      <c r="L486" s="22" t="n">
        <f aca="false">K486</f>
        <v>16796160</v>
      </c>
      <c r="M486" s="22" t="n">
        <f aca="false">L486*4</f>
        <v>67184640</v>
      </c>
      <c r="N486" s="23" t="n">
        <f aca="false">M486*284/308</f>
        <v>61949473.2467532</v>
      </c>
    </row>
    <row r="487" customFormat="false" ht="12.75" hidden="false" customHeight="true" outlineLevel="0" collapsed="false">
      <c r="E487" s="21" t="n">
        <v>312</v>
      </c>
      <c r="F487" s="21" t="n">
        <v>311</v>
      </c>
      <c r="G487" s="21" t="n">
        <v>310</v>
      </c>
      <c r="H487" s="21" t="n">
        <v>309</v>
      </c>
      <c r="I487" s="21" t="n">
        <v>1</v>
      </c>
      <c r="J487" s="22" t="n">
        <f aca="false">E487*F487*G487*H487*I487</f>
        <v>9294695280</v>
      </c>
      <c r="K487" s="13"/>
      <c r="L487" s="13"/>
      <c r="M487" s="13"/>
      <c r="N487" s="13"/>
    </row>
    <row r="488" customFormat="false" ht="12.75" hidden="false" customHeight="true" outlineLevel="0" collapsed="false">
      <c r="A488" s="3" t="s">
        <v>134</v>
      </c>
      <c r="J488" s="13"/>
      <c r="K488" s="13"/>
      <c r="L488" s="13"/>
      <c r="M488" s="13"/>
      <c r="N488" s="13"/>
    </row>
    <row r="489" customFormat="false" ht="12.75" hidden="false" customHeight="true" outlineLevel="0" collapsed="false">
      <c r="E489" s="18" t="s">
        <v>99</v>
      </c>
      <c r="F489" s="18" t="s">
        <v>44</v>
      </c>
      <c r="G489" s="18" t="s">
        <v>127</v>
      </c>
      <c r="H489" s="18" t="s">
        <v>135</v>
      </c>
      <c r="I489" s="18" t="s">
        <v>18</v>
      </c>
      <c r="J489" s="19" t="s">
        <v>19</v>
      </c>
      <c r="K489" s="19" t="s">
        <v>129</v>
      </c>
      <c r="L489" s="19" t="s">
        <v>130</v>
      </c>
      <c r="M489" s="19" t="s">
        <v>22</v>
      </c>
      <c r="N489" s="19" t="s">
        <v>102</v>
      </c>
    </row>
    <row r="490" customFormat="false" ht="12.75" hidden="false" customHeight="true" outlineLevel="0" collapsed="false">
      <c r="E490" s="21" t="n">
        <v>6</v>
      </c>
      <c r="F490" s="21" t="n">
        <v>5</v>
      </c>
      <c r="G490" s="21" t="n">
        <f aca="false">3*3*6</f>
        <v>54</v>
      </c>
      <c r="H490" s="21" t="n">
        <v>76</v>
      </c>
      <c r="I490" s="21" t="n">
        <v>5</v>
      </c>
      <c r="J490" s="22" t="n">
        <f aca="false">E490*F490*G490*H490*I490</f>
        <v>615600</v>
      </c>
      <c r="K490" s="22" t="n">
        <f aca="false">J490*4</f>
        <v>2462400</v>
      </c>
      <c r="L490" s="22" t="n">
        <f aca="false">K490</f>
        <v>2462400</v>
      </c>
      <c r="M490" s="22" t="n">
        <f aca="false">L490*4</f>
        <v>9849600</v>
      </c>
      <c r="N490" s="23" t="n">
        <f aca="false">M490*284/308</f>
        <v>9082098.7012987</v>
      </c>
    </row>
    <row r="491" customFormat="false" ht="12.75" hidden="false" customHeight="true" outlineLevel="0" collapsed="false">
      <c r="E491" s="21" t="n">
        <v>312</v>
      </c>
      <c r="F491" s="21" t="n">
        <v>311</v>
      </c>
      <c r="G491" s="21" t="n">
        <v>310</v>
      </c>
      <c r="H491" s="21" t="n">
        <v>309</v>
      </c>
      <c r="I491" s="21" t="n">
        <v>1</v>
      </c>
      <c r="J491" s="22" t="n">
        <f aca="false">E491*F491*G491*H491*I491</f>
        <v>9294695280</v>
      </c>
      <c r="K491" s="13"/>
      <c r="L491" s="13"/>
      <c r="M491" s="13"/>
      <c r="N491" s="13"/>
    </row>
    <row r="492" customFormat="false" ht="12.75" hidden="false" customHeight="true" outlineLevel="0" collapsed="false">
      <c r="J492" s="13"/>
      <c r="K492" s="13"/>
      <c r="L492" s="13"/>
      <c r="M492" s="13"/>
      <c r="N492" s="13"/>
    </row>
    <row r="493" customFormat="false" ht="12.75" hidden="false" customHeight="true" outlineLevel="0" collapsed="false">
      <c r="E493" s="18" t="s">
        <v>99</v>
      </c>
      <c r="F493" s="18" t="s">
        <v>44</v>
      </c>
      <c r="G493" s="18" t="s">
        <v>127</v>
      </c>
      <c r="H493" s="18" t="s">
        <v>133</v>
      </c>
      <c r="I493" s="18" t="s">
        <v>18</v>
      </c>
      <c r="J493" s="19" t="s">
        <v>19</v>
      </c>
      <c r="K493" s="19" t="s">
        <v>129</v>
      </c>
      <c r="L493" s="19" t="s">
        <v>130</v>
      </c>
      <c r="M493" s="19" t="s">
        <v>22</v>
      </c>
      <c r="N493" s="19" t="s">
        <v>102</v>
      </c>
    </row>
    <row r="494" customFormat="false" ht="12.75" hidden="false" customHeight="true" outlineLevel="0" collapsed="false">
      <c r="E494" s="21" t="n">
        <v>6</v>
      </c>
      <c r="F494" s="21" t="n">
        <v>5</v>
      </c>
      <c r="G494" s="21" t="n">
        <f aca="false">3*3*6</f>
        <v>54</v>
      </c>
      <c r="H494" s="21" t="n">
        <v>18</v>
      </c>
      <c r="I494" s="21" t="n">
        <v>30</v>
      </c>
      <c r="J494" s="22" t="n">
        <f aca="false">E494*F494*G494*H494*I494</f>
        <v>874800</v>
      </c>
      <c r="K494" s="22" t="n">
        <f aca="false">J494*4</f>
        <v>3499200</v>
      </c>
      <c r="L494" s="22" t="n">
        <f aca="false">K494</f>
        <v>3499200</v>
      </c>
      <c r="M494" s="22" t="n">
        <f aca="false">L494*4</f>
        <v>13996800</v>
      </c>
      <c r="N494" s="23" t="n">
        <f aca="false">M494*284/308</f>
        <v>12906140.2597403</v>
      </c>
    </row>
    <row r="495" customFormat="false" ht="12.75" hidden="false" customHeight="true" outlineLevel="0" collapsed="false">
      <c r="E495" s="21" t="n">
        <v>312</v>
      </c>
      <c r="F495" s="21" t="n">
        <v>311</v>
      </c>
      <c r="G495" s="21" t="n">
        <v>310</v>
      </c>
      <c r="H495" s="21" t="n">
        <v>309</v>
      </c>
      <c r="I495" s="21" t="n">
        <v>1</v>
      </c>
      <c r="J495" s="22" t="n">
        <f aca="false">E495*F495*G495*H495*I495</f>
        <v>9294695280</v>
      </c>
      <c r="K495" s="13"/>
      <c r="L495" s="13"/>
      <c r="M495" s="13"/>
      <c r="N495" s="13"/>
    </row>
    <row r="496" customFormat="false" ht="12.75" hidden="false" customHeight="true" outlineLevel="0" collapsed="false">
      <c r="J496" s="13"/>
      <c r="K496" s="13"/>
      <c r="L496" s="13"/>
      <c r="M496" s="13"/>
      <c r="N496" s="13"/>
    </row>
    <row r="497" customFormat="false" ht="12.75" hidden="false" customHeight="true" outlineLevel="0" collapsed="false">
      <c r="J497" s="13"/>
      <c r="K497" s="13"/>
      <c r="L497" s="13"/>
      <c r="M497" s="13"/>
      <c r="N497" s="13"/>
    </row>
    <row r="498" customFormat="false" ht="12.75" hidden="false" customHeight="true" outlineLevel="0" collapsed="false">
      <c r="J498" s="13"/>
      <c r="K498" s="13"/>
      <c r="L498" s="13"/>
      <c r="M498" s="13"/>
      <c r="N498" s="13"/>
    </row>
    <row r="499" customFormat="false" ht="12.75" hidden="false" customHeight="true" outlineLevel="0" collapsed="false">
      <c r="J499" s="13"/>
      <c r="K499" s="13"/>
      <c r="L499" s="13"/>
      <c r="M499" s="13"/>
      <c r="N499" s="13"/>
    </row>
    <row r="500" customFormat="false" ht="12.75" hidden="false" customHeight="true" outlineLevel="0" collapsed="false">
      <c r="J500" s="13"/>
      <c r="K500" s="13"/>
      <c r="L500" s="13"/>
      <c r="M500" s="13"/>
      <c r="N500" s="13"/>
    </row>
    <row r="501" customFormat="false" ht="12.75" hidden="false" customHeight="true" outlineLevel="0" collapsed="false">
      <c r="J501" s="13"/>
      <c r="K501" s="13"/>
      <c r="L501" s="13"/>
      <c r="M501" s="13"/>
      <c r="N501" s="13"/>
    </row>
    <row r="502" customFormat="false" ht="12.75" hidden="false" customHeight="true" outlineLevel="0" collapsed="false">
      <c r="J502" s="13"/>
      <c r="K502" s="13"/>
      <c r="L502" s="13"/>
      <c r="M502" s="13"/>
      <c r="N502" s="13"/>
    </row>
    <row r="503" customFormat="false" ht="12.75" hidden="false" customHeight="true" outlineLevel="0" collapsed="false">
      <c r="J503" s="13"/>
      <c r="K503" s="13"/>
      <c r="L503" s="13"/>
      <c r="M503" s="13"/>
      <c r="N503" s="13"/>
    </row>
    <row r="504" customFormat="false" ht="12.75" hidden="false" customHeight="true" outlineLevel="0" collapsed="false">
      <c r="J504" s="13"/>
      <c r="K504" s="13"/>
      <c r="L504" s="13"/>
      <c r="M504" s="13"/>
      <c r="N504" s="13"/>
    </row>
    <row r="505" customFormat="false" ht="12.75" hidden="false" customHeight="true" outlineLevel="0" collapsed="false">
      <c r="J505" s="13"/>
      <c r="K505" s="13"/>
      <c r="L505" s="13"/>
      <c r="M505" s="13"/>
      <c r="N505" s="13"/>
    </row>
    <row r="506" customFormat="false" ht="12.75" hidden="false" customHeight="true" outlineLevel="0" collapsed="false">
      <c r="J506" s="13"/>
      <c r="K506" s="13"/>
      <c r="L506" s="13"/>
      <c r="M506" s="13"/>
      <c r="N506" s="13"/>
    </row>
    <row r="507" customFormat="false" ht="12.75" hidden="false" customHeight="true" outlineLevel="0" collapsed="false">
      <c r="J507" s="13"/>
      <c r="K507" s="13"/>
      <c r="L507" s="13"/>
      <c r="M507" s="13"/>
      <c r="N507" s="13"/>
    </row>
    <row r="508" customFormat="false" ht="12.75" hidden="false" customHeight="true" outlineLevel="0" collapsed="false">
      <c r="J508" s="13"/>
      <c r="K508" s="13"/>
      <c r="L508" s="13"/>
      <c r="M508" s="13"/>
      <c r="N508" s="13"/>
    </row>
    <row r="509" customFormat="false" ht="12.75" hidden="false" customHeight="true" outlineLevel="0" collapsed="false">
      <c r="J509" s="13"/>
      <c r="K509" s="13"/>
      <c r="L509" s="13"/>
      <c r="M509" s="13"/>
      <c r="N509" s="13"/>
    </row>
    <row r="510" customFormat="false" ht="12.75" hidden="false" customHeight="true" outlineLevel="0" collapsed="false">
      <c r="J510" s="13"/>
      <c r="K510" s="13"/>
      <c r="L510" s="13"/>
      <c r="M510" s="13"/>
      <c r="N510" s="13"/>
    </row>
    <row r="511" customFormat="false" ht="12.75" hidden="false" customHeight="true" outlineLevel="0" collapsed="false">
      <c r="J511" s="13"/>
      <c r="K511" s="13"/>
      <c r="L511" s="13"/>
      <c r="M511" s="13"/>
      <c r="N511" s="13"/>
    </row>
    <row r="512" customFormat="false" ht="12.75" hidden="false" customHeight="true" outlineLevel="0" collapsed="false">
      <c r="J512" s="13"/>
      <c r="K512" s="13"/>
      <c r="L512" s="13"/>
      <c r="M512" s="13"/>
      <c r="N512" s="13"/>
    </row>
    <row r="513" customFormat="false" ht="12.75" hidden="false" customHeight="true" outlineLevel="0" collapsed="false">
      <c r="J513" s="13"/>
      <c r="K513" s="13"/>
      <c r="L513" s="13"/>
      <c r="M513" s="13"/>
      <c r="N513" s="13"/>
    </row>
    <row r="514" customFormat="false" ht="12.75" hidden="false" customHeight="true" outlineLevel="0" collapsed="false">
      <c r="J514" s="13"/>
      <c r="K514" s="13"/>
      <c r="L514" s="13"/>
      <c r="M514" s="13"/>
      <c r="N514" s="13"/>
    </row>
    <row r="515" customFormat="false" ht="12.75" hidden="false" customHeight="true" outlineLevel="0" collapsed="false">
      <c r="J515" s="13"/>
      <c r="K515" s="13"/>
      <c r="L515" s="13"/>
      <c r="M515" s="13"/>
      <c r="N515" s="13"/>
    </row>
    <row r="516" customFormat="false" ht="12.75" hidden="false" customHeight="true" outlineLevel="0" collapsed="false">
      <c r="J516" s="13"/>
      <c r="K516" s="13"/>
      <c r="L516" s="13"/>
      <c r="M516" s="13"/>
      <c r="N516" s="13"/>
    </row>
    <row r="517" customFormat="false" ht="12.75" hidden="false" customHeight="true" outlineLevel="0" collapsed="false">
      <c r="J517" s="13"/>
      <c r="K517" s="13"/>
      <c r="L517" s="13"/>
      <c r="M517" s="13"/>
      <c r="N517" s="13"/>
    </row>
    <row r="518" customFormat="false" ht="12.75" hidden="false" customHeight="true" outlineLevel="0" collapsed="false">
      <c r="J518" s="13"/>
      <c r="K518" s="13"/>
      <c r="L518" s="13"/>
      <c r="M518" s="13"/>
      <c r="N518" s="13"/>
    </row>
    <row r="519" customFormat="false" ht="12.75" hidden="false" customHeight="true" outlineLevel="0" collapsed="false">
      <c r="J519" s="13"/>
      <c r="K519" s="13"/>
      <c r="L519" s="13"/>
      <c r="M519" s="13"/>
      <c r="N519" s="13"/>
    </row>
    <row r="520" customFormat="false" ht="12.75" hidden="false" customHeight="true" outlineLevel="0" collapsed="false">
      <c r="J520" s="13"/>
      <c r="K520" s="13"/>
      <c r="L520" s="13"/>
      <c r="M520" s="13"/>
      <c r="N520" s="13"/>
    </row>
    <row r="521" customFormat="false" ht="12.75" hidden="false" customHeight="true" outlineLevel="0" collapsed="false">
      <c r="J521" s="13"/>
      <c r="K521" s="13"/>
      <c r="L521" s="13"/>
      <c r="M521" s="13"/>
      <c r="N521" s="13"/>
    </row>
    <row r="522" customFormat="false" ht="12.75" hidden="false" customHeight="true" outlineLevel="0" collapsed="false">
      <c r="J522" s="13"/>
      <c r="K522" s="13"/>
      <c r="L522" s="13"/>
      <c r="M522" s="13"/>
      <c r="N522" s="13"/>
    </row>
    <row r="523" customFormat="false" ht="12.75" hidden="false" customHeight="true" outlineLevel="0" collapsed="false">
      <c r="J523" s="13"/>
      <c r="K523" s="13"/>
      <c r="L523" s="13"/>
      <c r="M523" s="13"/>
      <c r="N523" s="13"/>
    </row>
    <row r="524" customFormat="false" ht="12.75" hidden="false" customHeight="true" outlineLevel="0" collapsed="false">
      <c r="J524" s="13"/>
      <c r="K524" s="13"/>
      <c r="L524" s="13"/>
      <c r="M524" s="13"/>
      <c r="N524" s="13"/>
    </row>
    <row r="525" customFormat="false" ht="12.75" hidden="false" customHeight="true" outlineLevel="0" collapsed="false">
      <c r="J525" s="13"/>
      <c r="K525" s="13"/>
      <c r="L525" s="13"/>
      <c r="M525" s="13"/>
      <c r="N525" s="13"/>
    </row>
    <row r="526" customFormat="false" ht="12.75" hidden="false" customHeight="true" outlineLevel="0" collapsed="false">
      <c r="J526" s="13"/>
      <c r="K526" s="13"/>
      <c r="L526" s="13"/>
      <c r="M526" s="13"/>
      <c r="N526" s="13"/>
    </row>
    <row r="527" customFormat="false" ht="12.75" hidden="false" customHeight="true" outlineLevel="0" collapsed="false">
      <c r="J527" s="13"/>
      <c r="K527" s="13"/>
      <c r="L527" s="13"/>
      <c r="M527" s="13"/>
      <c r="N527" s="13"/>
    </row>
    <row r="528" customFormat="false" ht="12.75" hidden="false" customHeight="true" outlineLevel="0" collapsed="false">
      <c r="J528" s="13"/>
      <c r="K528" s="13"/>
      <c r="L528" s="13"/>
      <c r="M528" s="13"/>
      <c r="N528" s="13"/>
    </row>
    <row r="529" customFormat="false" ht="12.75" hidden="false" customHeight="true" outlineLevel="0" collapsed="false">
      <c r="J529" s="13"/>
      <c r="K529" s="13"/>
      <c r="L529" s="13"/>
      <c r="M529" s="13"/>
      <c r="N529" s="13"/>
    </row>
    <row r="530" customFormat="false" ht="12.75" hidden="false" customHeight="true" outlineLevel="0" collapsed="false">
      <c r="J530" s="13"/>
      <c r="K530" s="13"/>
      <c r="L530" s="13"/>
      <c r="M530" s="13"/>
      <c r="N530" s="13"/>
    </row>
    <row r="531" customFormat="false" ht="12.75" hidden="false" customHeight="true" outlineLevel="0" collapsed="false">
      <c r="J531" s="13"/>
      <c r="K531" s="13"/>
      <c r="L531" s="13"/>
      <c r="M531" s="13"/>
      <c r="N531" s="13"/>
    </row>
    <row r="532" customFormat="false" ht="12.75" hidden="false" customHeight="true" outlineLevel="0" collapsed="false">
      <c r="J532" s="13"/>
      <c r="K532" s="13"/>
      <c r="L532" s="13"/>
      <c r="M532" s="13"/>
      <c r="N532" s="13"/>
    </row>
    <row r="533" customFormat="false" ht="12.75" hidden="false" customHeight="true" outlineLevel="0" collapsed="false">
      <c r="J533" s="13"/>
      <c r="K533" s="13"/>
      <c r="L533" s="13"/>
      <c r="M533" s="13"/>
      <c r="N533" s="13"/>
    </row>
    <row r="534" customFormat="false" ht="12.75" hidden="false" customHeight="true" outlineLevel="0" collapsed="false">
      <c r="J534" s="13"/>
      <c r="K534" s="13"/>
      <c r="L534" s="13"/>
      <c r="M534" s="13"/>
      <c r="N534" s="13"/>
    </row>
    <row r="535" customFormat="false" ht="12.75" hidden="false" customHeight="true" outlineLevel="0" collapsed="false">
      <c r="J535" s="13"/>
      <c r="K535" s="13"/>
      <c r="L535" s="13"/>
      <c r="M535" s="13"/>
      <c r="N535" s="13"/>
    </row>
    <row r="536" customFormat="false" ht="12.75" hidden="false" customHeight="true" outlineLevel="0" collapsed="false">
      <c r="J536" s="13"/>
      <c r="K536" s="13"/>
      <c r="L536" s="13"/>
      <c r="M536" s="13"/>
      <c r="N536" s="13"/>
    </row>
    <row r="537" customFormat="false" ht="12.75" hidden="false" customHeight="true" outlineLevel="0" collapsed="false">
      <c r="J537" s="13"/>
      <c r="K537" s="13"/>
      <c r="L537" s="13"/>
      <c r="M537" s="13"/>
      <c r="N537" s="13"/>
    </row>
    <row r="538" customFormat="false" ht="12.75" hidden="false" customHeight="true" outlineLevel="0" collapsed="false">
      <c r="J538" s="13"/>
      <c r="K538" s="13"/>
      <c r="L538" s="13"/>
      <c r="M538" s="13"/>
      <c r="N538" s="13"/>
    </row>
    <row r="539" customFormat="false" ht="12.75" hidden="false" customHeight="true" outlineLevel="0" collapsed="false">
      <c r="J539" s="13"/>
      <c r="K539" s="13"/>
      <c r="L539" s="13"/>
      <c r="M539" s="13"/>
      <c r="N539" s="13"/>
    </row>
    <row r="540" customFormat="false" ht="12.75" hidden="false" customHeight="true" outlineLevel="0" collapsed="false">
      <c r="J540" s="13"/>
      <c r="K540" s="13"/>
      <c r="L540" s="13"/>
      <c r="M540" s="13"/>
      <c r="N540" s="13"/>
    </row>
    <row r="541" customFormat="false" ht="12.75" hidden="false" customHeight="true" outlineLevel="0" collapsed="false">
      <c r="J541" s="13"/>
      <c r="K541" s="13"/>
      <c r="L541" s="13"/>
      <c r="M541" s="13"/>
      <c r="N541" s="13"/>
    </row>
    <row r="542" customFormat="false" ht="12.75" hidden="false" customHeight="true" outlineLevel="0" collapsed="false">
      <c r="J542" s="13"/>
      <c r="K542" s="13"/>
      <c r="L542" s="13"/>
      <c r="M542" s="13"/>
      <c r="N542" s="13"/>
    </row>
    <row r="543" customFormat="false" ht="12.75" hidden="false" customHeight="true" outlineLevel="0" collapsed="false">
      <c r="J543" s="13"/>
      <c r="K543" s="13"/>
      <c r="L543" s="13"/>
      <c r="M543" s="13"/>
      <c r="N543" s="13"/>
    </row>
    <row r="544" customFormat="false" ht="12.75" hidden="false" customHeight="true" outlineLevel="0" collapsed="false">
      <c r="J544" s="13"/>
      <c r="K544" s="13"/>
      <c r="L544" s="13"/>
      <c r="M544" s="13"/>
      <c r="N544" s="13"/>
    </row>
    <row r="545" customFormat="false" ht="12.75" hidden="false" customHeight="true" outlineLevel="0" collapsed="false">
      <c r="J545" s="13"/>
      <c r="K545" s="13"/>
      <c r="L545" s="13"/>
      <c r="M545" s="13"/>
      <c r="N545" s="13"/>
    </row>
    <row r="546" customFormat="false" ht="12.75" hidden="false" customHeight="true" outlineLevel="0" collapsed="false">
      <c r="J546" s="13"/>
      <c r="K546" s="13"/>
      <c r="L546" s="13"/>
      <c r="M546" s="13"/>
      <c r="N546" s="13"/>
    </row>
    <row r="547" customFormat="false" ht="12.75" hidden="false" customHeight="true" outlineLevel="0" collapsed="false">
      <c r="J547" s="13"/>
      <c r="K547" s="13"/>
      <c r="L547" s="13"/>
      <c r="M547" s="13"/>
      <c r="N547" s="13"/>
    </row>
    <row r="548" customFormat="false" ht="12.75" hidden="false" customHeight="true" outlineLevel="0" collapsed="false">
      <c r="J548" s="13"/>
      <c r="K548" s="13"/>
      <c r="L548" s="13"/>
      <c r="M548" s="13"/>
      <c r="N548" s="13"/>
    </row>
    <row r="549" customFormat="false" ht="12.75" hidden="false" customHeight="true" outlineLevel="0" collapsed="false">
      <c r="J549" s="13"/>
      <c r="K549" s="13"/>
      <c r="L549" s="13"/>
      <c r="M549" s="13"/>
      <c r="N549" s="13"/>
    </row>
    <row r="550" customFormat="false" ht="12.75" hidden="false" customHeight="true" outlineLevel="0" collapsed="false">
      <c r="J550" s="13"/>
      <c r="K550" s="13"/>
      <c r="L550" s="13"/>
      <c r="M550" s="13"/>
      <c r="N550" s="13"/>
    </row>
    <row r="551" customFormat="false" ht="12.75" hidden="false" customHeight="true" outlineLevel="0" collapsed="false">
      <c r="J551" s="13"/>
      <c r="K551" s="13"/>
      <c r="L551" s="13"/>
      <c r="M551" s="13"/>
      <c r="N551" s="13"/>
    </row>
    <row r="552" customFormat="false" ht="12.75" hidden="false" customHeight="true" outlineLevel="0" collapsed="false">
      <c r="J552" s="13"/>
      <c r="K552" s="13"/>
      <c r="L552" s="13"/>
      <c r="M552" s="13"/>
      <c r="N552" s="13"/>
    </row>
    <row r="553" customFormat="false" ht="12.75" hidden="false" customHeight="true" outlineLevel="0" collapsed="false">
      <c r="J553" s="13"/>
      <c r="K553" s="13"/>
      <c r="L553" s="13"/>
      <c r="M553" s="13"/>
      <c r="N553" s="13"/>
    </row>
    <row r="554" customFormat="false" ht="12.75" hidden="false" customHeight="true" outlineLevel="0" collapsed="false">
      <c r="J554" s="13"/>
      <c r="K554" s="13"/>
      <c r="L554" s="13"/>
      <c r="M554" s="13"/>
      <c r="N554" s="13"/>
    </row>
    <row r="555" customFormat="false" ht="12.75" hidden="false" customHeight="true" outlineLevel="0" collapsed="false">
      <c r="J555" s="13"/>
      <c r="K555" s="13"/>
      <c r="L555" s="13"/>
      <c r="M555" s="13"/>
      <c r="N555" s="13"/>
    </row>
    <row r="556" customFormat="false" ht="12.75" hidden="false" customHeight="true" outlineLevel="0" collapsed="false">
      <c r="J556" s="13"/>
      <c r="K556" s="13"/>
      <c r="L556" s="13"/>
      <c r="M556" s="13"/>
      <c r="N556" s="13"/>
    </row>
    <row r="557" customFormat="false" ht="12.75" hidden="false" customHeight="true" outlineLevel="0" collapsed="false">
      <c r="J557" s="13"/>
      <c r="K557" s="13"/>
      <c r="L557" s="13"/>
      <c r="M557" s="13"/>
      <c r="N557" s="13"/>
    </row>
    <row r="558" customFormat="false" ht="12.75" hidden="false" customHeight="true" outlineLevel="0" collapsed="false">
      <c r="J558" s="13"/>
      <c r="K558" s="13"/>
      <c r="L558" s="13"/>
      <c r="M558" s="13"/>
      <c r="N558" s="13"/>
    </row>
    <row r="559" customFormat="false" ht="12.75" hidden="false" customHeight="true" outlineLevel="0" collapsed="false">
      <c r="J559" s="13"/>
      <c r="K559" s="13"/>
      <c r="L559" s="13"/>
      <c r="M559" s="13"/>
      <c r="N559" s="13"/>
    </row>
    <row r="560" customFormat="false" ht="12.75" hidden="false" customHeight="true" outlineLevel="0" collapsed="false">
      <c r="J560" s="13"/>
      <c r="K560" s="13"/>
      <c r="L560" s="13"/>
      <c r="M560" s="13"/>
      <c r="N560" s="13"/>
    </row>
    <row r="561" customFormat="false" ht="12.75" hidden="false" customHeight="true" outlineLevel="0" collapsed="false">
      <c r="J561" s="13"/>
      <c r="K561" s="13"/>
      <c r="L561" s="13"/>
      <c r="M561" s="13"/>
      <c r="N561" s="13"/>
    </row>
    <row r="562" customFormat="false" ht="12.75" hidden="false" customHeight="true" outlineLevel="0" collapsed="false">
      <c r="J562" s="13"/>
      <c r="K562" s="13"/>
      <c r="L562" s="13"/>
      <c r="M562" s="13"/>
      <c r="N562" s="13"/>
    </row>
    <row r="563" customFormat="false" ht="12.75" hidden="false" customHeight="true" outlineLevel="0" collapsed="false">
      <c r="J563" s="13"/>
      <c r="K563" s="13"/>
      <c r="L563" s="13"/>
      <c r="M563" s="13"/>
      <c r="N563" s="13"/>
    </row>
    <row r="564" customFormat="false" ht="12.75" hidden="false" customHeight="true" outlineLevel="0" collapsed="false">
      <c r="J564" s="13"/>
      <c r="K564" s="13"/>
      <c r="L564" s="13"/>
      <c r="M564" s="13"/>
      <c r="N564" s="13"/>
    </row>
    <row r="565" customFormat="false" ht="12.75" hidden="false" customHeight="true" outlineLevel="0" collapsed="false">
      <c r="J565" s="13"/>
      <c r="K565" s="13"/>
      <c r="L565" s="13"/>
      <c r="M565" s="13"/>
      <c r="N565" s="13"/>
    </row>
    <row r="566" customFormat="false" ht="12.75" hidden="false" customHeight="true" outlineLevel="0" collapsed="false">
      <c r="J566" s="13"/>
      <c r="K566" s="13"/>
      <c r="L566" s="13"/>
      <c r="M566" s="13"/>
      <c r="N566" s="13"/>
    </row>
    <row r="567" customFormat="false" ht="12.75" hidden="false" customHeight="true" outlineLevel="0" collapsed="false">
      <c r="J567" s="13"/>
      <c r="K567" s="13"/>
      <c r="L567" s="13"/>
      <c r="M567" s="13"/>
      <c r="N567" s="13"/>
    </row>
    <row r="568" customFormat="false" ht="12.75" hidden="false" customHeight="true" outlineLevel="0" collapsed="false">
      <c r="J568" s="13"/>
      <c r="K568" s="13"/>
      <c r="L568" s="13"/>
      <c r="M568" s="13"/>
      <c r="N568" s="13"/>
    </row>
    <row r="569" customFormat="false" ht="12.75" hidden="false" customHeight="true" outlineLevel="0" collapsed="false">
      <c r="J569" s="13"/>
      <c r="K569" s="13"/>
      <c r="L569" s="13"/>
      <c r="M569" s="13"/>
      <c r="N569" s="13"/>
    </row>
    <row r="570" customFormat="false" ht="12.75" hidden="false" customHeight="true" outlineLevel="0" collapsed="false">
      <c r="J570" s="13"/>
      <c r="K570" s="13"/>
      <c r="L570" s="13"/>
      <c r="M570" s="13"/>
      <c r="N570" s="13"/>
    </row>
    <row r="571" customFormat="false" ht="12.75" hidden="false" customHeight="true" outlineLevel="0" collapsed="false">
      <c r="J571" s="13"/>
      <c r="K571" s="13"/>
      <c r="L571" s="13"/>
      <c r="M571" s="13"/>
      <c r="N571" s="13"/>
    </row>
    <row r="572" customFormat="false" ht="12.75" hidden="false" customHeight="true" outlineLevel="0" collapsed="false">
      <c r="J572" s="13"/>
      <c r="K572" s="13"/>
      <c r="L572" s="13"/>
      <c r="M572" s="13"/>
      <c r="N572" s="13"/>
    </row>
    <row r="573" customFormat="false" ht="12.75" hidden="false" customHeight="true" outlineLevel="0" collapsed="false">
      <c r="J573" s="13"/>
      <c r="K573" s="13"/>
      <c r="L573" s="13"/>
      <c r="M573" s="13"/>
      <c r="N573" s="13"/>
    </row>
    <row r="574" customFormat="false" ht="12.75" hidden="false" customHeight="true" outlineLevel="0" collapsed="false">
      <c r="J574" s="13"/>
      <c r="K574" s="13"/>
      <c r="L574" s="13"/>
      <c r="M574" s="13"/>
      <c r="N574" s="13"/>
    </row>
    <row r="575" customFormat="false" ht="12.75" hidden="false" customHeight="true" outlineLevel="0" collapsed="false">
      <c r="J575" s="13"/>
      <c r="K575" s="13"/>
      <c r="L575" s="13"/>
      <c r="M575" s="13"/>
      <c r="N575" s="13"/>
    </row>
    <row r="576" customFormat="false" ht="12.75" hidden="false" customHeight="true" outlineLevel="0" collapsed="false">
      <c r="J576" s="13"/>
      <c r="K576" s="13"/>
      <c r="L576" s="13"/>
      <c r="M576" s="13"/>
      <c r="N576" s="13"/>
    </row>
    <row r="577" customFormat="false" ht="12.75" hidden="false" customHeight="true" outlineLevel="0" collapsed="false">
      <c r="J577" s="13"/>
      <c r="K577" s="13"/>
      <c r="L577" s="13"/>
      <c r="M577" s="13"/>
      <c r="N577" s="13"/>
    </row>
    <row r="578" customFormat="false" ht="12.75" hidden="false" customHeight="true" outlineLevel="0" collapsed="false">
      <c r="J578" s="13"/>
      <c r="K578" s="13"/>
      <c r="L578" s="13"/>
      <c r="M578" s="13"/>
      <c r="N578" s="13"/>
    </row>
    <row r="579" customFormat="false" ht="12.75" hidden="false" customHeight="true" outlineLevel="0" collapsed="false">
      <c r="J579" s="13"/>
      <c r="K579" s="13"/>
      <c r="L579" s="13"/>
      <c r="M579" s="13"/>
      <c r="N579" s="13"/>
    </row>
    <row r="580" customFormat="false" ht="12.75" hidden="false" customHeight="true" outlineLevel="0" collapsed="false">
      <c r="J580" s="13"/>
      <c r="K580" s="13"/>
      <c r="L580" s="13"/>
      <c r="M580" s="13"/>
      <c r="N580" s="13"/>
    </row>
    <row r="581" customFormat="false" ht="12.75" hidden="false" customHeight="true" outlineLevel="0" collapsed="false">
      <c r="J581" s="13"/>
      <c r="K581" s="13"/>
      <c r="L581" s="13"/>
      <c r="M581" s="13"/>
      <c r="N581" s="13"/>
    </row>
    <row r="582" customFormat="false" ht="12.75" hidden="false" customHeight="true" outlineLevel="0" collapsed="false">
      <c r="J582" s="13"/>
      <c r="K582" s="13"/>
      <c r="L582" s="13"/>
      <c r="M582" s="13"/>
      <c r="N582" s="13"/>
    </row>
    <row r="583" customFormat="false" ht="12.75" hidden="false" customHeight="true" outlineLevel="0" collapsed="false">
      <c r="J583" s="13"/>
      <c r="K583" s="13"/>
      <c r="L583" s="13"/>
      <c r="M583" s="13"/>
      <c r="N583" s="13"/>
    </row>
    <row r="584" customFormat="false" ht="12.75" hidden="false" customHeight="true" outlineLevel="0" collapsed="false">
      <c r="J584" s="13"/>
      <c r="K584" s="13"/>
      <c r="L584" s="13"/>
      <c r="M584" s="13"/>
      <c r="N584" s="13"/>
    </row>
    <row r="585" customFormat="false" ht="12.75" hidden="false" customHeight="true" outlineLevel="0" collapsed="false">
      <c r="J585" s="13"/>
      <c r="K585" s="13"/>
      <c r="L585" s="13"/>
      <c r="M585" s="13"/>
      <c r="N585" s="13"/>
    </row>
    <row r="586" customFormat="false" ht="12.75" hidden="false" customHeight="true" outlineLevel="0" collapsed="false">
      <c r="J586" s="13"/>
      <c r="K586" s="13"/>
      <c r="L586" s="13"/>
      <c r="M586" s="13"/>
      <c r="N586" s="13"/>
    </row>
    <row r="587" customFormat="false" ht="12.75" hidden="false" customHeight="true" outlineLevel="0" collapsed="false">
      <c r="J587" s="13"/>
      <c r="K587" s="13"/>
      <c r="L587" s="13"/>
      <c r="M587" s="13"/>
      <c r="N587" s="13"/>
    </row>
    <row r="588" customFormat="false" ht="12.75" hidden="false" customHeight="true" outlineLevel="0" collapsed="false">
      <c r="J588" s="13"/>
      <c r="K588" s="13"/>
      <c r="L588" s="13"/>
      <c r="M588" s="13"/>
      <c r="N588" s="13"/>
    </row>
    <row r="589" customFormat="false" ht="12.75" hidden="false" customHeight="true" outlineLevel="0" collapsed="false">
      <c r="J589" s="13"/>
      <c r="K589" s="13"/>
      <c r="L589" s="13"/>
      <c r="M589" s="13"/>
      <c r="N589" s="13"/>
    </row>
    <row r="590" customFormat="false" ht="12.75" hidden="false" customHeight="true" outlineLevel="0" collapsed="false">
      <c r="J590" s="13"/>
      <c r="K590" s="13"/>
      <c r="L590" s="13"/>
      <c r="M590" s="13"/>
      <c r="N590" s="13"/>
    </row>
    <row r="591" customFormat="false" ht="12.75" hidden="false" customHeight="true" outlineLevel="0" collapsed="false">
      <c r="J591" s="13"/>
      <c r="K591" s="13"/>
      <c r="L591" s="13"/>
      <c r="M591" s="13"/>
      <c r="N591" s="13"/>
    </row>
    <row r="592" customFormat="false" ht="12.75" hidden="false" customHeight="true" outlineLevel="0" collapsed="false">
      <c r="J592" s="13"/>
      <c r="K592" s="13"/>
      <c r="L592" s="13"/>
      <c r="M592" s="13"/>
      <c r="N592" s="13"/>
    </row>
    <row r="593" customFormat="false" ht="12.75" hidden="false" customHeight="true" outlineLevel="0" collapsed="false">
      <c r="J593" s="13"/>
      <c r="K593" s="13"/>
      <c r="L593" s="13"/>
      <c r="M593" s="13"/>
      <c r="N593" s="13"/>
    </row>
    <row r="594" customFormat="false" ht="12.75" hidden="false" customHeight="true" outlineLevel="0" collapsed="false">
      <c r="J594" s="13"/>
      <c r="K594" s="13"/>
      <c r="L594" s="13"/>
      <c r="M594" s="13"/>
      <c r="N594" s="13"/>
    </row>
    <row r="595" customFormat="false" ht="12.75" hidden="false" customHeight="true" outlineLevel="0" collapsed="false">
      <c r="J595" s="13"/>
      <c r="K595" s="13"/>
      <c r="L595" s="13"/>
      <c r="M595" s="13"/>
      <c r="N595" s="13"/>
    </row>
    <row r="596" customFormat="false" ht="12.75" hidden="false" customHeight="true" outlineLevel="0" collapsed="false">
      <c r="J596" s="13"/>
      <c r="K596" s="13"/>
      <c r="L596" s="13"/>
      <c r="M596" s="13"/>
      <c r="N596" s="13"/>
    </row>
    <row r="597" customFormat="false" ht="12.75" hidden="false" customHeight="true" outlineLevel="0" collapsed="false">
      <c r="J597" s="13"/>
      <c r="K597" s="13"/>
      <c r="L597" s="13"/>
      <c r="M597" s="13"/>
      <c r="N597" s="13"/>
    </row>
    <row r="598" customFormat="false" ht="12.75" hidden="false" customHeight="true" outlineLevel="0" collapsed="false">
      <c r="J598" s="13"/>
      <c r="K598" s="13"/>
      <c r="L598" s="13"/>
      <c r="M598" s="13"/>
      <c r="N598" s="13"/>
    </row>
    <row r="599" customFormat="false" ht="12.75" hidden="false" customHeight="true" outlineLevel="0" collapsed="false">
      <c r="J599" s="13"/>
      <c r="K599" s="13"/>
      <c r="L599" s="13"/>
      <c r="M599" s="13"/>
      <c r="N599" s="13"/>
    </row>
    <row r="600" customFormat="false" ht="12.75" hidden="false" customHeight="true" outlineLevel="0" collapsed="false">
      <c r="J600" s="13"/>
      <c r="K600" s="13"/>
      <c r="L600" s="13"/>
      <c r="M600" s="13"/>
      <c r="N600" s="13"/>
    </row>
    <row r="601" customFormat="false" ht="12.75" hidden="false" customHeight="true" outlineLevel="0" collapsed="false">
      <c r="J601" s="13"/>
      <c r="K601" s="13"/>
      <c r="L601" s="13"/>
      <c r="M601" s="13"/>
      <c r="N601" s="13"/>
    </row>
    <row r="602" customFormat="false" ht="12.75" hidden="false" customHeight="true" outlineLevel="0" collapsed="false">
      <c r="J602" s="13"/>
      <c r="K602" s="13"/>
      <c r="L602" s="13"/>
      <c r="M602" s="13"/>
      <c r="N602" s="13"/>
    </row>
    <row r="603" customFormat="false" ht="12.75" hidden="false" customHeight="true" outlineLevel="0" collapsed="false">
      <c r="J603" s="13"/>
      <c r="K603" s="13"/>
      <c r="L603" s="13"/>
      <c r="M603" s="13"/>
      <c r="N603" s="13"/>
    </row>
    <row r="604" customFormat="false" ht="12.75" hidden="false" customHeight="true" outlineLevel="0" collapsed="false">
      <c r="J604" s="13"/>
      <c r="K604" s="13"/>
      <c r="L604" s="13"/>
      <c r="M604" s="13"/>
      <c r="N604" s="13"/>
    </row>
    <row r="605" customFormat="false" ht="12.75" hidden="false" customHeight="true" outlineLevel="0" collapsed="false">
      <c r="J605" s="13"/>
      <c r="K605" s="13"/>
      <c r="L605" s="13"/>
      <c r="M605" s="13"/>
      <c r="N605" s="13"/>
    </row>
    <row r="606" customFormat="false" ht="12.75" hidden="false" customHeight="true" outlineLevel="0" collapsed="false">
      <c r="J606" s="13"/>
      <c r="K606" s="13"/>
      <c r="L606" s="13"/>
      <c r="M606" s="13"/>
      <c r="N606" s="13"/>
    </row>
    <row r="607" customFormat="false" ht="12.75" hidden="false" customHeight="true" outlineLevel="0" collapsed="false">
      <c r="J607" s="13"/>
      <c r="K607" s="13"/>
      <c r="L607" s="13"/>
      <c r="M607" s="13"/>
      <c r="N607" s="13"/>
    </row>
    <row r="608" customFormat="false" ht="12.75" hidden="false" customHeight="true" outlineLevel="0" collapsed="false">
      <c r="J608" s="13"/>
      <c r="K608" s="13"/>
      <c r="L608" s="13"/>
      <c r="M608" s="13"/>
      <c r="N608" s="13"/>
    </row>
    <row r="609" customFormat="false" ht="12.75" hidden="false" customHeight="true" outlineLevel="0" collapsed="false">
      <c r="J609" s="13"/>
      <c r="K609" s="13"/>
      <c r="L609" s="13"/>
      <c r="M609" s="13"/>
      <c r="N609" s="13"/>
    </row>
    <row r="610" customFormat="false" ht="12.75" hidden="false" customHeight="true" outlineLevel="0" collapsed="false">
      <c r="J610" s="13"/>
      <c r="K610" s="13"/>
      <c r="L610" s="13"/>
      <c r="M610" s="13"/>
      <c r="N610" s="13"/>
    </row>
    <row r="611" customFormat="false" ht="12.75" hidden="false" customHeight="true" outlineLevel="0" collapsed="false">
      <c r="J611" s="13"/>
      <c r="K611" s="13"/>
      <c r="L611" s="13"/>
      <c r="M611" s="13"/>
      <c r="N611" s="13"/>
    </row>
    <row r="612" customFormat="false" ht="12.75" hidden="false" customHeight="true" outlineLevel="0" collapsed="false">
      <c r="J612" s="13"/>
      <c r="K612" s="13"/>
      <c r="L612" s="13"/>
      <c r="M612" s="13"/>
      <c r="N612" s="13"/>
    </row>
    <row r="613" customFormat="false" ht="12.75" hidden="false" customHeight="true" outlineLevel="0" collapsed="false">
      <c r="J613" s="13"/>
      <c r="K613" s="13"/>
      <c r="L613" s="13"/>
      <c r="M613" s="13"/>
      <c r="N613" s="13"/>
    </row>
    <row r="614" customFormat="false" ht="12.75" hidden="false" customHeight="true" outlineLevel="0" collapsed="false">
      <c r="J614" s="13"/>
      <c r="K614" s="13"/>
      <c r="L614" s="13"/>
      <c r="M614" s="13"/>
      <c r="N614" s="13"/>
    </row>
    <row r="615" customFormat="false" ht="12.75" hidden="false" customHeight="true" outlineLevel="0" collapsed="false">
      <c r="J615" s="13"/>
      <c r="K615" s="13"/>
      <c r="L615" s="13"/>
      <c r="M615" s="13"/>
      <c r="N615" s="13"/>
    </row>
    <row r="616" customFormat="false" ht="12.75" hidden="false" customHeight="true" outlineLevel="0" collapsed="false">
      <c r="J616" s="13"/>
      <c r="K616" s="13"/>
      <c r="L616" s="13"/>
      <c r="M616" s="13"/>
      <c r="N616" s="13"/>
    </row>
    <row r="617" customFormat="false" ht="12.75" hidden="false" customHeight="true" outlineLevel="0" collapsed="false">
      <c r="J617" s="13"/>
      <c r="K617" s="13"/>
      <c r="L617" s="13"/>
      <c r="M617" s="13"/>
      <c r="N617" s="13"/>
    </row>
    <row r="618" customFormat="false" ht="12.75" hidden="false" customHeight="true" outlineLevel="0" collapsed="false">
      <c r="J618" s="13"/>
      <c r="K618" s="13"/>
      <c r="L618" s="13"/>
      <c r="M618" s="13"/>
      <c r="N618" s="13"/>
    </row>
    <row r="619" customFormat="false" ht="12.75" hidden="false" customHeight="true" outlineLevel="0" collapsed="false">
      <c r="J619" s="13"/>
      <c r="K619" s="13"/>
      <c r="L619" s="13"/>
      <c r="M619" s="13"/>
      <c r="N619" s="13"/>
    </row>
    <row r="620" customFormat="false" ht="12.75" hidden="false" customHeight="true" outlineLevel="0" collapsed="false">
      <c r="J620" s="13"/>
      <c r="K620" s="13"/>
      <c r="L620" s="13"/>
      <c r="M620" s="13"/>
      <c r="N620" s="13"/>
    </row>
    <row r="621" customFormat="false" ht="12.75" hidden="false" customHeight="true" outlineLevel="0" collapsed="false">
      <c r="J621" s="13"/>
      <c r="K621" s="13"/>
      <c r="L621" s="13"/>
      <c r="M621" s="13"/>
      <c r="N621" s="13"/>
    </row>
    <row r="622" customFormat="false" ht="12.75" hidden="false" customHeight="true" outlineLevel="0" collapsed="false">
      <c r="J622" s="13"/>
      <c r="K622" s="13"/>
      <c r="L622" s="13"/>
      <c r="M622" s="13"/>
      <c r="N622" s="13"/>
    </row>
    <row r="623" customFormat="false" ht="12.75" hidden="false" customHeight="true" outlineLevel="0" collapsed="false">
      <c r="J623" s="13"/>
      <c r="K623" s="13"/>
      <c r="L623" s="13"/>
      <c r="M623" s="13"/>
      <c r="N623" s="13"/>
    </row>
    <row r="624" customFormat="false" ht="12.75" hidden="false" customHeight="true" outlineLevel="0" collapsed="false">
      <c r="J624" s="13"/>
      <c r="K624" s="13"/>
      <c r="L624" s="13"/>
      <c r="M624" s="13"/>
      <c r="N624" s="13"/>
    </row>
    <row r="625" customFormat="false" ht="12.75" hidden="false" customHeight="true" outlineLevel="0" collapsed="false">
      <c r="J625" s="13"/>
      <c r="K625" s="13"/>
      <c r="L625" s="13"/>
      <c r="M625" s="13"/>
      <c r="N625" s="13"/>
    </row>
    <row r="626" customFormat="false" ht="12.75" hidden="false" customHeight="true" outlineLevel="0" collapsed="false">
      <c r="J626" s="13"/>
      <c r="K626" s="13"/>
      <c r="L626" s="13"/>
      <c r="M626" s="13"/>
      <c r="N626" s="13"/>
    </row>
    <row r="627" customFormat="false" ht="12.75" hidden="false" customHeight="true" outlineLevel="0" collapsed="false">
      <c r="J627" s="13"/>
      <c r="K627" s="13"/>
      <c r="L627" s="13"/>
      <c r="M627" s="13"/>
      <c r="N627" s="13"/>
    </row>
    <row r="628" customFormat="false" ht="12.75" hidden="false" customHeight="true" outlineLevel="0" collapsed="false">
      <c r="J628" s="13"/>
      <c r="K628" s="13"/>
      <c r="L628" s="13"/>
      <c r="M628" s="13"/>
      <c r="N628" s="13"/>
    </row>
    <row r="629" customFormat="false" ht="12.75" hidden="false" customHeight="true" outlineLevel="0" collapsed="false">
      <c r="J629" s="13"/>
      <c r="K629" s="13"/>
      <c r="L629" s="13"/>
      <c r="M629" s="13"/>
      <c r="N629" s="13"/>
    </row>
    <row r="630" customFormat="false" ht="12.75" hidden="false" customHeight="true" outlineLevel="0" collapsed="false">
      <c r="J630" s="13"/>
      <c r="K630" s="13"/>
      <c r="L630" s="13"/>
      <c r="M630" s="13"/>
      <c r="N630" s="13"/>
    </row>
    <row r="631" customFormat="false" ht="12.75" hidden="false" customHeight="true" outlineLevel="0" collapsed="false">
      <c r="J631" s="13"/>
      <c r="K631" s="13"/>
      <c r="L631" s="13"/>
      <c r="M631" s="13"/>
      <c r="N631" s="13"/>
    </row>
    <row r="632" customFormat="false" ht="12.75" hidden="false" customHeight="true" outlineLevel="0" collapsed="false">
      <c r="J632" s="13"/>
      <c r="K632" s="13"/>
      <c r="L632" s="13"/>
      <c r="M632" s="13"/>
      <c r="N632" s="13"/>
    </row>
    <row r="633" customFormat="false" ht="12.75" hidden="false" customHeight="true" outlineLevel="0" collapsed="false">
      <c r="J633" s="13"/>
      <c r="K633" s="13"/>
      <c r="L633" s="13"/>
      <c r="M633" s="13"/>
      <c r="N633" s="13"/>
    </row>
    <row r="634" customFormat="false" ht="12.75" hidden="false" customHeight="true" outlineLevel="0" collapsed="false">
      <c r="J634" s="13"/>
      <c r="K634" s="13"/>
      <c r="L634" s="13"/>
      <c r="M634" s="13"/>
      <c r="N634" s="13"/>
    </row>
    <row r="635" customFormat="false" ht="12.75" hidden="false" customHeight="true" outlineLevel="0" collapsed="false">
      <c r="J635" s="13"/>
      <c r="K635" s="13"/>
      <c r="L635" s="13"/>
      <c r="M635" s="13"/>
      <c r="N635" s="13"/>
    </row>
    <row r="636" customFormat="false" ht="12.75" hidden="false" customHeight="true" outlineLevel="0" collapsed="false">
      <c r="J636" s="13"/>
      <c r="K636" s="13"/>
      <c r="L636" s="13"/>
      <c r="M636" s="13"/>
      <c r="N636" s="13"/>
    </row>
    <row r="637" customFormat="false" ht="12.75" hidden="false" customHeight="true" outlineLevel="0" collapsed="false">
      <c r="J637" s="13"/>
      <c r="K637" s="13"/>
      <c r="L637" s="13"/>
      <c r="M637" s="13"/>
      <c r="N637" s="13"/>
    </row>
    <row r="638" customFormat="false" ht="12.75" hidden="false" customHeight="true" outlineLevel="0" collapsed="false">
      <c r="J638" s="13"/>
      <c r="K638" s="13"/>
      <c r="L638" s="13"/>
      <c r="M638" s="13"/>
      <c r="N638" s="13"/>
    </row>
    <row r="639" customFormat="false" ht="12.75" hidden="false" customHeight="true" outlineLevel="0" collapsed="false">
      <c r="J639" s="13"/>
      <c r="K639" s="13"/>
      <c r="L639" s="13"/>
      <c r="M639" s="13"/>
      <c r="N639" s="13"/>
    </row>
    <row r="640" customFormat="false" ht="12.75" hidden="false" customHeight="true" outlineLevel="0" collapsed="false">
      <c r="J640" s="13"/>
      <c r="K640" s="13"/>
      <c r="L640" s="13"/>
      <c r="M640" s="13"/>
      <c r="N640" s="13"/>
    </row>
    <row r="641" customFormat="false" ht="12.75" hidden="false" customHeight="true" outlineLevel="0" collapsed="false">
      <c r="J641" s="13"/>
      <c r="K641" s="13"/>
      <c r="L641" s="13"/>
      <c r="M641" s="13"/>
      <c r="N641" s="13"/>
    </row>
    <row r="642" customFormat="false" ht="12.75" hidden="false" customHeight="true" outlineLevel="0" collapsed="false">
      <c r="J642" s="13"/>
      <c r="K642" s="13"/>
      <c r="L642" s="13"/>
      <c r="M642" s="13"/>
      <c r="N642" s="13"/>
    </row>
    <row r="643" customFormat="false" ht="12.75" hidden="false" customHeight="true" outlineLevel="0" collapsed="false">
      <c r="J643" s="13"/>
      <c r="K643" s="13"/>
      <c r="L643" s="13"/>
      <c r="M643" s="13"/>
      <c r="N643" s="13"/>
    </row>
    <row r="644" customFormat="false" ht="12.75" hidden="false" customHeight="true" outlineLevel="0" collapsed="false">
      <c r="J644" s="13"/>
      <c r="K644" s="13"/>
      <c r="L644" s="13"/>
      <c r="M644" s="13"/>
      <c r="N644" s="13"/>
    </row>
    <row r="645" customFormat="false" ht="12.75" hidden="false" customHeight="true" outlineLevel="0" collapsed="false">
      <c r="J645" s="13"/>
      <c r="K645" s="13"/>
      <c r="L645" s="13"/>
      <c r="M645" s="13"/>
      <c r="N645" s="13"/>
    </row>
    <row r="646" customFormat="false" ht="12.75" hidden="false" customHeight="true" outlineLevel="0" collapsed="false">
      <c r="J646" s="13"/>
      <c r="K646" s="13"/>
      <c r="L646" s="13"/>
      <c r="M646" s="13"/>
      <c r="N646" s="13"/>
    </row>
    <row r="647" customFormat="false" ht="12.75" hidden="false" customHeight="true" outlineLevel="0" collapsed="false">
      <c r="J647" s="13"/>
      <c r="K647" s="13"/>
      <c r="L647" s="13"/>
      <c r="M647" s="13"/>
      <c r="N647" s="13"/>
    </row>
    <row r="648" customFormat="false" ht="12.75" hidden="false" customHeight="true" outlineLevel="0" collapsed="false">
      <c r="J648" s="13"/>
      <c r="K648" s="13"/>
      <c r="L648" s="13"/>
      <c r="M648" s="13"/>
      <c r="N648" s="13"/>
    </row>
    <row r="649" customFormat="false" ht="12.75" hidden="false" customHeight="true" outlineLevel="0" collapsed="false">
      <c r="J649" s="13"/>
      <c r="K649" s="13"/>
      <c r="L649" s="13"/>
      <c r="M649" s="13"/>
      <c r="N649" s="13"/>
    </row>
    <row r="650" customFormat="false" ht="12.75" hidden="false" customHeight="true" outlineLevel="0" collapsed="false">
      <c r="J650" s="13"/>
      <c r="K650" s="13"/>
      <c r="L650" s="13"/>
      <c r="M650" s="13"/>
      <c r="N650" s="13"/>
    </row>
    <row r="651" customFormat="false" ht="12.75" hidden="false" customHeight="true" outlineLevel="0" collapsed="false">
      <c r="J651" s="13"/>
      <c r="K651" s="13"/>
      <c r="L651" s="13"/>
      <c r="M651" s="13"/>
      <c r="N651" s="13"/>
    </row>
    <row r="652" customFormat="false" ht="12.75" hidden="false" customHeight="true" outlineLevel="0" collapsed="false">
      <c r="J652" s="13"/>
      <c r="K652" s="13"/>
      <c r="L652" s="13"/>
      <c r="M652" s="13"/>
      <c r="N652" s="13"/>
    </row>
    <row r="653" customFormat="false" ht="12.75" hidden="false" customHeight="true" outlineLevel="0" collapsed="false">
      <c r="J653" s="13"/>
      <c r="K653" s="13"/>
      <c r="L653" s="13"/>
      <c r="M653" s="13"/>
      <c r="N653" s="13"/>
    </row>
    <row r="654" customFormat="false" ht="12.75" hidden="false" customHeight="true" outlineLevel="0" collapsed="false">
      <c r="J654" s="13"/>
      <c r="K654" s="13"/>
      <c r="L654" s="13"/>
      <c r="M654" s="13"/>
      <c r="N654" s="13"/>
    </row>
    <row r="655" customFormat="false" ht="12.75" hidden="false" customHeight="true" outlineLevel="0" collapsed="false">
      <c r="J655" s="13"/>
      <c r="K655" s="13"/>
      <c r="L655" s="13"/>
      <c r="M655" s="13"/>
      <c r="N655" s="13"/>
    </row>
    <row r="656" customFormat="false" ht="12.75" hidden="false" customHeight="true" outlineLevel="0" collapsed="false">
      <c r="J656" s="13"/>
      <c r="K656" s="13"/>
      <c r="L656" s="13"/>
      <c r="M656" s="13"/>
      <c r="N656" s="13"/>
    </row>
    <row r="657" customFormat="false" ht="12.75" hidden="false" customHeight="true" outlineLevel="0" collapsed="false">
      <c r="J657" s="13"/>
      <c r="K657" s="13"/>
      <c r="L657" s="13"/>
      <c r="M657" s="13"/>
      <c r="N657" s="13"/>
    </row>
    <row r="658" customFormat="false" ht="12.75" hidden="false" customHeight="true" outlineLevel="0" collapsed="false">
      <c r="J658" s="13"/>
      <c r="K658" s="13"/>
      <c r="L658" s="13"/>
      <c r="M658" s="13"/>
      <c r="N658" s="13"/>
    </row>
    <row r="659" customFormat="false" ht="12.75" hidden="false" customHeight="true" outlineLevel="0" collapsed="false">
      <c r="J659" s="13"/>
      <c r="K659" s="13"/>
      <c r="L659" s="13"/>
      <c r="M659" s="13"/>
      <c r="N659" s="13"/>
    </row>
    <row r="660" customFormat="false" ht="12.75" hidden="false" customHeight="true" outlineLevel="0" collapsed="false">
      <c r="J660" s="13"/>
      <c r="K660" s="13"/>
      <c r="L660" s="13"/>
      <c r="M660" s="13"/>
      <c r="N660" s="13"/>
    </row>
    <row r="661" customFormat="false" ht="12.75" hidden="false" customHeight="true" outlineLevel="0" collapsed="false">
      <c r="J661" s="13"/>
      <c r="K661" s="13"/>
      <c r="L661" s="13"/>
      <c r="M661" s="13"/>
      <c r="N661" s="13"/>
    </row>
    <row r="662" customFormat="false" ht="12.75" hidden="false" customHeight="true" outlineLevel="0" collapsed="false">
      <c r="J662" s="13"/>
      <c r="K662" s="13"/>
      <c r="L662" s="13"/>
      <c r="M662" s="13"/>
      <c r="N662" s="13"/>
    </row>
    <row r="663" customFormat="false" ht="12.75" hidden="false" customHeight="true" outlineLevel="0" collapsed="false">
      <c r="J663" s="13"/>
      <c r="K663" s="13"/>
      <c r="L663" s="13"/>
      <c r="M663" s="13"/>
      <c r="N663" s="13"/>
    </row>
    <row r="664" customFormat="false" ht="12.75" hidden="false" customHeight="true" outlineLevel="0" collapsed="false">
      <c r="J664" s="13"/>
      <c r="K664" s="13"/>
      <c r="L664" s="13"/>
      <c r="M664" s="13"/>
      <c r="N664" s="13"/>
    </row>
    <row r="665" customFormat="false" ht="12.75" hidden="false" customHeight="true" outlineLevel="0" collapsed="false">
      <c r="J665" s="13"/>
      <c r="K665" s="13"/>
      <c r="L665" s="13"/>
      <c r="M665" s="13"/>
      <c r="N665" s="13"/>
    </row>
    <row r="666" customFormat="false" ht="12.75" hidden="false" customHeight="true" outlineLevel="0" collapsed="false">
      <c r="J666" s="13"/>
      <c r="K666" s="13"/>
      <c r="L666" s="13"/>
      <c r="M666" s="13"/>
      <c r="N666" s="13"/>
    </row>
    <row r="667" customFormat="false" ht="12.75" hidden="false" customHeight="true" outlineLevel="0" collapsed="false">
      <c r="J667" s="13"/>
      <c r="K667" s="13"/>
      <c r="L667" s="13"/>
      <c r="M667" s="13"/>
      <c r="N667" s="13"/>
    </row>
    <row r="668" customFormat="false" ht="12.75" hidden="false" customHeight="true" outlineLevel="0" collapsed="false">
      <c r="J668" s="13"/>
      <c r="K668" s="13"/>
      <c r="L668" s="13"/>
      <c r="M668" s="13"/>
      <c r="N668" s="13"/>
    </row>
    <row r="669" customFormat="false" ht="12.75" hidden="false" customHeight="true" outlineLevel="0" collapsed="false">
      <c r="J669" s="13"/>
      <c r="K669" s="13"/>
      <c r="L669" s="13"/>
      <c r="M669" s="13"/>
      <c r="N669" s="13"/>
    </row>
    <row r="670" customFormat="false" ht="12.75" hidden="false" customHeight="true" outlineLevel="0" collapsed="false">
      <c r="J670" s="13"/>
      <c r="K670" s="13"/>
      <c r="L670" s="13"/>
      <c r="M670" s="13"/>
      <c r="N670" s="13"/>
    </row>
    <row r="671" customFormat="false" ht="12.75" hidden="false" customHeight="true" outlineLevel="0" collapsed="false">
      <c r="J671" s="13"/>
      <c r="K671" s="13"/>
      <c r="L671" s="13"/>
      <c r="M671" s="13"/>
      <c r="N671" s="13"/>
    </row>
    <row r="672" customFormat="false" ht="12.75" hidden="false" customHeight="true" outlineLevel="0" collapsed="false">
      <c r="J672" s="13"/>
      <c r="K672" s="13"/>
      <c r="L672" s="13"/>
      <c r="M672" s="13"/>
      <c r="N672" s="13"/>
    </row>
    <row r="673" customFormat="false" ht="12.75" hidden="false" customHeight="true" outlineLevel="0" collapsed="false">
      <c r="J673" s="13"/>
      <c r="K673" s="13"/>
      <c r="L673" s="13"/>
      <c r="M673" s="13"/>
      <c r="N673" s="13"/>
    </row>
    <row r="674" customFormat="false" ht="12.75" hidden="false" customHeight="true" outlineLevel="0" collapsed="false">
      <c r="J674" s="13"/>
      <c r="K674" s="13"/>
      <c r="L674" s="13"/>
      <c r="M674" s="13"/>
      <c r="N674" s="13"/>
    </row>
    <row r="675" customFormat="false" ht="12.75" hidden="false" customHeight="true" outlineLevel="0" collapsed="false">
      <c r="J675" s="13"/>
      <c r="K675" s="13"/>
      <c r="L675" s="13"/>
      <c r="M675" s="13"/>
      <c r="N675" s="13"/>
    </row>
    <row r="676" customFormat="false" ht="12.75" hidden="false" customHeight="true" outlineLevel="0" collapsed="false">
      <c r="J676" s="13"/>
      <c r="K676" s="13"/>
      <c r="L676" s="13"/>
      <c r="M676" s="13"/>
      <c r="N676" s="13"/>
    </row>
    <row r="677" customFormat="false" ht="12.75" hidden="false" customHeight="true" outlineLevel="0" collapsed="false">
      <c r="J677" s="13"/>
      <c r="K677" s="13"/>
      <c r="L677" s="13"/>
      <c r="M677" s="13"/>
      <c r="N677" s="13"/>
    </row>
    <row r="678" customFormat="false" ht="12.75" hidden="false" customHeight="true" outlineLevel="0" collapsed="false">
      <c r="J678" s="13"/>
      <c r="K678" s="13"/>
      <c r="L678" s="13"/>
      <c r="M678" s="13"/>
      <c r="N678" s="13"/>
    </row>
    <row r="679" customFormat="false" ht="12.75" hidden="false" customHeight="true" outlineLevel="0" collapsed="false">
      <c r="J679" s="13"/>
      <c r="K679" s="13"/>
      <c r="L679" s="13"/>
      <c r="M679" s="13"/>
      <c r="N679" s="13"/>
    </row>
    <row r="680" customFormat="false" ht="12.75" hidden="false" customHeight="true" outlineLevel="0" collapsed="false">
      <c r="J680" s="13"/>
      <c r="K680" s="13"/>
      <c r="L680" s="13"/>
      <c r="M680" s="13"/>
      <c r="N680" s="13"/>
    </row>
    <row r="681" customFormat="false" ht="12.75" hidden="false" customHeight="true" outlineLevel="0" collapsed="false">
      <c r="J681" s="13"/>
      <c r="K681" s="13"/>
      <c r="L681" s="13"/>
      <c r="M681" s="13"/>
      <c r="N681" s="13"/>
    </row>
    <row r="682" customFormat="false" ht="12.75" hidden="false" customHeight="true" outlineLevel="0" collapsed="false">
      <c r="J682" s="13"/>
      <c r="K682" s="13"/>
      <c r="L682" s="13"/>
      <c r="M682" s="13"/>
      <c r="N682" s="13"/>
    </row>
    <row r="683" customFormat="false" ht="12.75" hidden="false" customHeight="true" outlineLevel="0" collapsed="false">
      <c r="J683" s="13"/>
      <c r="K683" s="13"/>
      <c r="L683" s="13"/>
      <c r="M683" s="13"/>
      <c r="N683" s="13"/>
    </row>
    <row r="684" customFormat="false" ht="12.75" hidden="false" customHeight="true" outlineLevel="0" collapsed="false">
      <c r="J684" s="13"/>
      <c r="K684" s="13"/>
      <c r="L684" s="13"/>
      <c r="M684" s="13"/>
      <c r="N684" s="13"/>
    </row>
    <row r="685" customFormat="false" ht="12.75" hidden="false" customHeight="true" outlineLevel="0" collapsed="false">
      <c r="J685" s="13"/>
      <c r="K685" s="13"/>
      <c r="L685" s="13"/>
      <c r="M685" s="13"/>
      <c r="N685" s="13"/>
    </row>
    <row r="686" customFormat="false" ht="12.75" hidden="false" customHeight="true" outlineLevel="0" collapsed="false">
      <c r="J686" s="13"/>
      <c r="K686" s="13"/>
      <c r="L686" s="13"/>
      <c r="M686" s="13"/>
      <c r="N686" s="13"/>
    </row>
    <row r="687" customFormat="false" ht="12.75" hidden="false" customHeight="true" outlineLevel="0" collapsed="false">
      <c r="J687" s="13"/>
      <c r="K687" s="13"/>
      <c r="L687" s="13"/>
      <c r="M687" s="13"/>
      <c r="N687" s="13"/>
    </row>
    <row r="688" customFormat="false" ht="12.75" hidden="false" customHeight="true" outlineLevel="0" collapsed="false">
      <c r="J688" s="13"/>
      <c r="K688" s="13"/>
      <c r="L688" s="13"/>
      <c r="M688" s="13"/>
      <c r="N688" s="13"/>
    </row>
    <row r="689" customFormat="false" ht="12.75" hidden="false" customHeight="true" outlineLevel="0" collapsed="false">
      <c r="J689" s="13"/>
      <c r="K689" s="13"/>
      <c r="L689" s="13"/>
      <c r="M689" s="13"/>
      <c r="N689" s="13"/>
    </row>
    <row r="690" customFormat="false" ht="12.75" hidden="false" customHeight="true" outlineLevel="0" collapsed="false">
      <c r="J690" s="13"/>
      <c r="K690" s="13"/>
      <c r="L690" s="13"/>
      <c r="M690" s="13"/>
      <c r="N690" s="13"/>
    </row>
    <row r="691" customFormat="false" ht="12.75" hidden="false" customHeight="true" outlineLevel="0" collapsed="false">
      <c r="J691" s="13"/>
      <c r="K691" s="13"/>
      <c r="L691" s="13"/>
      <c r="M691" s="13"/>
      <c r="N691" s="13"/>
    </row>
    <row r="692" customFormat="false" ht="12.75" hidden="false" customHeight="true" outlineLevel="0" collapsed="false">
      <c r="J692" s="13"/>
      <c r="K692" s="13"/>
      <c r="L692" s="13"/>
      <c r="M692" s="13"/>
      <c r="N692" s="13"/>
    </row>
    <row r="693" customFormat="false" ht="12.75" hidden="false" customHeight="true" outlineLevel="0" collapsed="false">
      <c r="J693" s="13"/>
      <c r="K693" s="13"/>
      <c r="L693" s="13"/>
      <c r="M693" s="13"/>
      <c r="N693" s="13"/>
    </row>
    <row r="694" customFormat="false" ht="12.75" hidden="false" customHeight="true" outlineLevel="0" collapsed="false">
      <c r="J694" s="13"/>
      <c r="K694" s="13"/>
      <c r="L694" s="13"/>
      <c r="M694" s="13"/>
      <c r="N694" s="13"/>
    </row>
    <row r="695" customFormat="false" ht="12.75" hidden="false" customHeight="true" outlineLevel="0" collapsed="false">
      <c r="J695" s="13"/>
      <c r="K695" s="13"/>
      <c r="L695" s="13"/>
      <c r="M695" s="13"/>
      <c r="N695" s="13"/>
    </row>
    <row r="696" customFormat="false" ht="12.75" hidden="false" customHeight="true" outlineLevel="0" collapsed="false">
      <c r="J696" s="13"/>
      <c r="K696" s="13"/>
      <c r="L696" s="13"/>
      <c r="M696" s="13"/>
      <c r="N696" s="13"/>
    </row>
    <row r="697" customFormat="false" ht="12.75" hidden="false" customHeight="true" outlineLevel="0" collapsed="false">
      <c r="J697" s="13"/>
      <c r="K697" s="13"/>
      <c r="L697" s="13"/>
      <c r="M697" s="13"/>
      <c r="N697" s="13"/>
    </row>
    <row r="698" customFormat="false" ht="12.75" hidden="false" customHeight="true" outlineLevel="0" collapsed="false">
      <c r="J698" s="13"/>
      <c r="K698" s="13"/>
      <c r="L698" s="13"/>
      <c r="M698" s="13"/>
      <c r="N698" s="13"/>
    </row>
    <row r="699" customFormat="false" ht="12.75" hidden="false" customHeight="true" outlineLevel="0" collapsed="false">
      <c r="J699" s="13"/>
      <c r="K699" s="13"/>
      <c r="L699" s="13"/>
      <c r="M699" s="13"/>
      <c r="N699" s="13"/>
    </row>
    <row r="700" customFormat="false" ht="12.75" hidden="false" customHeight="true" outlineLevel="0" collapsed="false">
      <c r="J700" s="13"/>
      <c r="K700" s="13"/>
      <c r="L700" s="13"/>
      <c r="M700" s="13"/>
      <c r="N700" s="13"/>
    </row>
    <row r="701" customFormat="false" ht="12.75" hidden="false" customHeight="true" outlineLevel="0" collapsed="false">
      <c r="J701" s="13"/>
      <c r="K701" s="13"/>
      <c r="L701" s="13"/>
      <c r="M701" s="13"/>
      <c r="N701" s="13"/>
    </row>
    <row r="702" customFormat="false" ht="12.75" hidden="false" customHeight="true" outlineLevel="0" collapsed="false">
      <c r="J702" s="13"/>
      <c r="K702" s="13"/>
      <c r="L702" s="13"/>
      <c r="M702" s="13"/>
      <c r="N702" s="13"/>
    </row>
    <row r="703" customFormat="false" ht="12.75" hidden="false" customHeight="true" outlineLevel="0" collapsed="false">
      <c r="J703" s="13"/>
      <c r="K703" s="13"/>
      <c r="L703" s="13"/>
      <c r="M703" s="13"/>
      <c r="N703" s="13"/>
    </row>
    <row r="704" customFormat="false" ht="12.75" hidden="false" customHeight="true" outlineLevel="0" collapsed="false">
      <c r="J704" s="13"/>
      <c r="K704" s="13"/>
      <c r="L704" s="13"/>
      <c r="M704" s="13"/>
      <c r="N704" s="13"/>
    </row>
    <row r="705" customFormat="false" ht="12.75" hidden="false" customHeight="true" outlineLevel="0" collapsed="false">
      <c r="J705" s="13"/>
      <c r="K705" s="13"/>
      <c r="L705" s="13"/>
      <c r="M705" s="13"/>
      <c r="N705" s="13"/>
    </row>
    <row r="706" customFormat="false" ht="12.75" hidden="false" customHeight="true" outlineLevel="0" collapsed="false">
      <c r="J706" s="13"/>
      <c r="K706" s="13"/>
      <c r="L706" s="13"/>
      <c r="M706" s="13"/>
      <c r="N706" s="13"/>
    </row>
    <row r="707" customFormat="false" ht="12.75" hidden="false" customHeight="true" outlineLevel="0" collapsed="false">
      <c r="J707" s="13"/>
      <c r="K707" s="13"/>
      <c r="L707" s="13"/>
      <c r="M707" s="13"/>
      <c r="N707" s="13"/>
    </row>
    <row r="708" customFormat="false" ht="12.75" hidden="false" customHeight="true" outlineLevel="0" collapsed="false">
      <c r="J708" s="13"/>
      <c r="K708" s="13"/>
      <c r="L708" s="13"/>
      <c r="M708" s="13"/>
      <c r="N708" s="13"/>
    </row>
    <row r="709" customFormat="false" ht="12.75" hidden="false" customHeight="true" outlineLevel="0" collapsed="false">
      <c r="J709" s="13"/>
      <c r="K709" s="13"/>
      <c r="L709" s="13"/>
      <c r="M709" s="13"/>
      <c r="N709" s="13"/>
    </row>
    <row r="710" customFormat="false" ht="12.75" hidden="false" customHeight="true" outlineLevel="0" collapsed="false">
      <c r="J710" s="13"/>
      <c r="K710" s="13"/>
      <c r="L710" s="13"/>
      <c r="M710" s="13"/>
      <c r="N710" s="13"/>
    </row>
    <row r="711" customFormat="false" ht="12.75" hidden="false" customHeight="true" outlineLevel="0" collapsed="false">
      <c r="J711" s="13"/>
      <c r="K711" s="13"/>
      <c r="L711" s="13"/>
      <c r="M711" s="13"/>
      <c r="N711" s="13"/>
    </row>
    <row r="712" customFormat="false" ht="12.75" hidden="false" customHeight="true" outlineLevel="0" collapsed="false">
      <c r="J712" s="13"/>
      <c r="K712" s="13"/>
      <c r="L712" s="13"/>
      <c r="M712" s="13"/>
      <c r="N712" s="13"/>
    </row>
    <row r="713" customFormat="false" ht="12.75" hidden="false" customHeight="true" outlineLevel="0" collapsed="false">
      <c r="J713" s="13"/>
      <c r="K713" s="13"/>
      <c r="L713" s="13"/>
      <c r="M713" s="13"/>
      <c r="N713" s="13"/>
    </row>
    <row r="714" customFormat="false" ht="12.75" hidden="false" customHeight="true" outlineLevel="0" collapsed="false">
      <c r="J714" s="13"/>
      <c r="K714" s="13"/>
      <c r="L714" s="13"/>
      <c r="M714" s="13"/>
      <c r="N714" s="13"/>
    </row>
    <row r="715" customFormat="false" ht="12.75" hidden="false" customHeight="true" outlineLevel="0" collapsed="false">
      <c r="J715" s="13"/>
      <c r="K715" s="13"/>
      <c r="L715" s="13"/>
      <c r="M715" s="13"/>
      <c r="N715" s="13"/>
    </row>
    <row r="716" customFormat="false" ht="12.75" hidden="false" customHeight="true" outlineLevel="0" collapsed="false">
      <c r="J716" s="13"/>
      <c r="K716" s="13"/>
      <c r="L716" s="13"/>
      <c r="M716" s="13"/>
      <c r="N716" s="13"/>
    </row>
    <row r="717" customFormat="false" ht="12.75" hidden="false" customHeight="true" outlineLevel="0" collapsed="false">
      <c r="J717" s="13"/>
      <c r="K717" s="13"/>
      <c r="L717" s="13"/>
      <c r="M717" s="13"/>
      <c r="N717" s="13"/>
    </row>
    <row r="718" customFormat="false" ht="12.75" hidden="false" customHeight="true" outlineLevel="0" collapsed="false">
      <c r="J718" s="13"/>
      <c r="K718" s="13"/>
      <c r="L718" s="13"/>
      <c r="M718" s="13"/>
      <c r="N718" s="13"/>
    </row>
    <row r="719" customFormat="false" ht="12.75" hidden="false" customHeight="true" outlineLevel="0" collapsed="false">
      <c r="J719" s="13"/>
      <c r="K719" s="13"/>
      <c r="L719" s="13"/>
      <c r="M719" s="13"/>
      <c r="N719" s="13"/>
    </row>
    <row r="720" customFormat="false" ht="12.75" hidden="false" customHeight="true" outlineLevel="0" collapsed="false">
      <c r="J720" s="13"/>
      <c r="K720" s="13"/>
      <c r="L720" s="13"/>
      <c r="M720" s="13"/>
      <c r="N720" s="13"/>
    </row>
    <row r="721" customFormat="false" ht="12.75" hidden="false" customHeight="true" outlineLevel="0" collapsed="false">
      <c r="J721" s="13"/>
      <c r="K721" s="13"/>
      <c r="L721" s="13"/>
      <c r="M721" s="13"/>
      <c r="N721" s="13"/>
    </row>
    <row r="722" customFormat="false" ht="12.75" hidden="false" customHeight="true" outlineLevel="0" collapsed="false">
      <c r="J722" s="13"/>
      <c r="K722" s="13"/>
      <c r="L722" s="13"/>
      <c r="M722" s="13"/>
      <c r="N722" s="13"/>
    </row>
    <row r="723" customFormat="false" ht="12.75" hidden="false" customHeight="true" outlineLevel="0" collapsed="false">
      <c r="J723" s="13"/>
      <c r="K723" s="13"/>
      <c r="L723" s="13"/>
      <c r="M723" s="13"/>
      <c r="N723" s="13"/>
    </row>
    <row r="724" customFormat="false" ht="12.75" hidden="false" customHeight="true" outlineLevel="0" collapsed="false">
      <c r="J724" s="13"/>
      <c r="K724" s="13"/>
      <c r="L724" s="13"/>
      <c r="M724" s="13"/>
      <c r="N724" s="13"/>
    </row>
    <row r="725" customFormat="false" ht="12.75" hidden="false" customHeight="true" outlineLevel="0" collapsed="false">
      <c r="J725" s="13"/>
      <c r="K725" s="13"/>
      <c r="L725" s="13"/>
      <c r="M725" s="13"/>
      <c r="N725" s="13"/>
    </row>
    <row r="726" customFormat="false" ht="12.75" hidden="false" customHeight="true" outlineLevel="0" collapsed="false">
      <c r="J726" s="13"/>
      <c r="K726" s="13"/>
      <c r="L726" s="13"/>
      <c r="M726" s="13"/>
      <c r="N726" s="13"/>
    </row>
    <row r="727" customFormat="false" ht="12.75" hidden="false" customHeight="true" outlineLevel="0" collapsed="false">
      <c r="J727" s="13"/>
      <c r="K727" s="13"/>
      <c r="L727" s="13"/>
      <c r="M727" s="13"/>
      <c r="N727" s="13"/>
    </row>
    <row r="728" customFormat="false" ht="12.75" hidden="false" customHeight="true" outlineLevel="0" collapsed="false">
      <c r="J728" s="13"/>
      <c r="K728" s="13"/>
      <c r="L728" s="13"/>
      <c r="M728" s="13"/>
      <c r="N728" s="13"/>
    </row>
    <row r="729" customFormat="false" ht="12.75" hidden="false" customHeight="true" outlineLevel="0" collapsed="false">
      <c r="J729" s="13"/>
      <c r="K729" s="13"/>
      <c r="L729" s="13"/>
      <c r="M729" s="13"/>
      <c r="N729" s="13"/>
    </row>
    <row r="730" customFormat="false" ht="12.75" hidden="false" customHeight="true" outlineLevel="0" collapsed="false">
      <c r="J730" s="13"/>
      <c r="K730" s="13"/>
      <c r="L730" s="13"/>
      <c r="M730" s="13"/>
      <c r="N730" s="13"/>
    </row>
    <row r="731" customFormat="false" ht="12.75" hidden="false" customHeight="true" outlineLevel="0" collapsed="false">
      <c r="J731" s="13"/>
      <c r="K731" s="13"/>
      <c r="L731" s="13"/>
      <c r="M731" s="13"/>
      <c r="N731" s="13"/>
    </row>
    <row r="732" customFormat="false" ht="12.75" hidden="false" customHeight="true" outlineLevel="0" collapsed="false">
      <c r="J732" s="13"/>
      <c r="K732" s="13"/>
      <c r="L732" s="13"/>
      <c r="M732" s="13"/>
      <c r="N732" s="13"/>
    </row>
    <row r="733" customFormat="false" ht="12.75" hidden="false" customHeight="true" outlineLevel="0" collapsed="false">
      <c r="J733" s="13"/>
      <c r="K733" s="13"/>
      <c r="L733" s="13"/>
      <c r="M733" s="13"/>
      <c r="N733" s="13"/>
    </row>
    <row r="734" customFormat="false" ht="12.75" hidden="false" customHeight="true" outlineLevel="0" collapsed="false">
      <c r="J734" s="13"/>
      <c r="K734" s="13"/>
      <c r="L734" s="13"/>
      <c r="M734" s="13"/>
      <c r="N734" s="13"/>
    </row>
    <row r="735" customFormat="false" ht="12.75" hidden="false" customHeight="true" outlineLevel="0" collapsed="false">
      <c r="J735" s="13"/>
      <c r="K735" s="13"/>
      <c r="L735" s="13"/>
      <c r="M735" s="13"/>
      <c r="N735" s="13"/>
    </row>
    <row r="736" customFormat="false" ht="12.75" hidden="false" customHeight="true" outlineLevel="0" collapsed="false">
      <c r="J736" s="13"/>
      <c r="K736" s="13"/>
      <c r="L736" s="13"/>
      <c r="M736" s="13"/>
      <c r="N736" s="13"/>
    </row>
    <row r="737" customFormat="false" ht="12.75" hidden="false" customHeight="true" outlineLevel="0" collapsed="false">
      <c r="J737" s="13"/>
      <c r="K737" s="13"/>
      <c r="L737" s="13"/>
      <c r="M737" s="13"/>
      <c r="N737" s="13"/>
    </row>
    <row r="738" customFormat="false" ht="12.75" hidden="false" customHeight="true" outlineLevel="0" collapsed="false">
      <c r="J738" s="13"/>
      <c r="K738" s="13"/>
      <c r="L738" s="13"/>
      <c r="M738" s="13"/>
      <c r="N738" s="13"/>
    </row>
    <row r="739" customFormat="false" ht="12.75" hidden="false" customHeight="true" outlineLevel="0" collapsed="false">
      <c r="J739" s="13"/>
      <c r="K739" s="13"/>
      <c r="L739" s="13"/>
      <c r="M739" s="13"/>
      <c r="N739" s="13"/>
    </row>
    <row r="740" customFormat="false" ht="12.75" hidden="false" customHeight="true" outlineLevel="0" collapsed="false">
      <c r="J740" s="13"/>
      <c r="K740" s="13"/>
      <c r="L740" s="13"/>
      <c r="M740" s="13"/>
      <c r="N740" s="13"/>
    </row>
    <row r="741" customFormat="false" ht="12.75" hidden="false" customHeight="true" outlineLevel="0" collapsed="false">
      <c r="J741" s="13"/>
      <c r="K741" s="13"/>
      <c r="L741" s="13"/>
      <c r="M741" s="13"/>
      <c r="N741" s="13"/>
    </row>
    <row r="742" customFormat="false" ht="12.75" hidden="false" customHeight="true" outlineLevel="0" collapsed="false">
      <c r="J742" s="13"/>
      <c r="K742" s="13"/>
      <c r="L742" s="13"/>
      <c r="M742" s="13"/>
      <c r="N742" s="13"/>
    </row>
    <row r="743" customFormat="false" ht="12.75" hidden="false" customHeight="true" outlineLevel="0" collapsed="false">
      <c r="J743" s="13"/>
      <c r="K743" s="13"/>
      <c r="L743" s="13"/>
      <c r="M743" s="13"/>
      <c r="N743" s="13"/>
    </row>
    <row r="744" customFormat="false" ht="12.75" hidden="false" customHeight="true" outlineLevel="0" collapsed="false">
      <c r="J744" s="13"/>
      <c r="K744" s="13"/>
      <c r="L744" s="13"/>
      <c r="M744" s="13"/>
      <c r="N744" s="13"/>
    </row>
    <row r="745" customFormat="false" ht="12.75" hidden="false" customHeight="true" outlineLevel="0" collapsed="false">
      <c r="J745" s="13"/>
      <c r="K745" s="13"/>
      <c r="L745" s="13"/>
      <c r="M745" s="13"/>
      <c r="N745" s="13"/>
    </row>
    <row r="746" customFormat="false" ht="12.75" hidden="false" customHeight="true" outlineLevel="0" collapsed="false">
      <c r="J746" s="13"/>
      <c r="K746" s="13"/>
      <c r="L746" s="13"/>
      <c r="M746" s="13"/>
      <c r="N746" s="13"/>
    </row>
    <row r="747" customFormat="false" ht="12.75" hidden="false" customHeight="true" outlineLevel="0" collapsed="false">
      <c r="J747" s="13"/>
      <c r="K747" s="13"/>
      <c r="L747" s="13"/>
      <c r="M747" s="13"/>
      <c r="N747" s="13"/>
    </row>
    <row r="748" customFormat="false" ht="12.75" hidden="false" customHeight="true" outlineLevel="0" collapsed="false">
      <c r="J748" s="13"/>
      <c r="K748" s="13"/>
      <c r="L748" s="13"/>
      <c r="M748" s="13"/>
      <c r="N748" s="13"/>
    </row>
    <row r="749" customFormat="false" ht="12.75" hidden="false" customHeight="true" outlineLevel="0" collapsed="false">
      <c r="J749" s="13"/>
      <c r="K749" s="13"/>
      <c r="L749" s="13"/>
      <c r="M749" s="13"/>
      <c r="N749" s="13"/>
    </row>
    <row r="750" customFormat="false" ht="12.75" hidden="false" customHeight="true" outlineLevel="0" collapsed="false">
      <c r="J750" s="13"/>
      <c r="K750" s="13"/>
      <c r="L750" s="13"/>
      <c r="M750" s="13"/>
      <c r="N750" s="13"/>
    </row>
    <row r="751" customFormat="false" ht="12.75" hidden="false" customHeight="true" outlineLevel="0" collapsed="false">
      <c r="J751" s="13"/>
      <c r="K751" s="13"/>
      <c r="L751" s="13"/>
      <c r="M751" s="13"/>
      <c r="N751" s="13"/>
    </row>
    <row r="752" customFormat="false" ht="12.75" hidden="false" customHeight="true" outlineLevel="0" collapsed="false">
      <c r="J752" s="13"/>
      <c r="K752" s="13"/>
      <c r="L752" s="13"/>
      <c r="M752" s="13"/>
      <c r="N752" s="13"/>
    </row>
    <row r="753" customFormat="false" ht="12.75" hidden="false" customHeight="true" outlineLevel="0" collapsed="false">
      <c r="J753" s="13"/>
      <c r="K753" s="13"/>
      <c r="L753" s="13"/>
      <c r="M753" s="13"/>
      <c r="N753" s="13"/>
    </row>
    <row r="754" customFormat="false" ht="12.75" hidden="false" customHeight="true" outlineLevel="0" collapsed="false">
      <c r="J754" s="13"/>
      <c r="K754" s="13"/>
      <c r="L754" s="13"/>
      <c r="M754" s="13"/>
      <c r="N754" s="13"/>
    </row>
    <row r="755" customFormat="false" ht="12.75" hidden="false" customHeight="true" outlineLevel="0" collapsed="false">
      <c r="J755" s="13"/>
      <c r="K755" s="13"/>
      <c r="L755" s="13"/>
      <c r="M755" s="13"/>
      <c r="N755" s="13"/>
    </row>
    <row r="756" customFormat="false" ht="12.75" hidden="false" customHeight="true" outlineLevel="0" collapsed="false">
      <c r="J756" s="13"/>
      <c r="K756" s="13"/>
      <c r="L756" s="13"/>
      <c r="M756" s="13"/>
      <c r="N756" s="13"/>
    </row>
    <row r="757" customFormat="false" ht="12.75" hidden="false" customHeight="true" outlineLevel="0" collapsed="false">
      <c r="J757" s="13"/>
      <c r="K757" s="13"/>
      <c r="L757" s="13"/>
      <c r="M757" s="13"/>
      <c r="N757" s="13"/>
    </row>
    <row r="758" customFormat="false" ht="12.75" hidden="false" customHeight="true" outlineLevel="0" collapsed="false">
      <c r="J758" s="13"/>
      <c r="K758" s="13"/>
      <c r="L758" s="13"/>
      <c r="M758" s="13"/>
      <c r="N758" s="13"/>
    </row>
    <row r="759" customFormat="false" ht="12.75" hidden="false" customHeight="true" outlineLevel="0" collapsed="false">
      <c r="J759" s="13"/>
      <c r="K759" s="13"/>
      <c r="L759" s="13"/>
      <c r="M759" s="13"/>
      <c r="N759" s="13"/>
    </row>
    <row r="760" customFormat="false" ht="12.75" hidden="false" customHeight="true" outlineLevel="0" collapsed="false">
      <c r="J760" s="13"/>
      <c r="K760" s="13"/>
      <c r="L760" s="13"/>
      <c r="M760" s="13"/>
      <c r="N760" s="13"/>
    </row>
    <row r="761" customFormat="false" ht="12.75" hidden="false" customHeight="true" outlineLevel="0" collapsed="false">
      <c r="J761" s="13"/>
      <c r="K761" s="13"/>
      <c r="L761" s="13"/>
      <c r="M761" s="13"/>
      <c r="N761" s="13"/>
    </row>
    <row r="762" customFormat="false" ht="12.75" hidden="false" customHeight="true" outlineLevel="0" collapsed="false">
      <c r="J762" s="13"/>
      <c r="K762" s="13"/>
      <c r="L762" s="13"/>
      <c r="M762" s="13"/>
      <c r="N762" s="13"/>
    </row>
    <row r="763" customFormat="false" ht="12.75" hidden="false" customHeight="true" outlineLevel="0" collapsed="false">
      <c r="J763" s="13"/>
      <c r="K763" s="13"/>
      <c r="L763" s="13"/>
      <c r="M763" s="13"/>
      <c r="N763" s="13"/>
    </row>
    <row r="764" customFormat="false" ht="12.75" hidden="false" customHeight="true" outlineLevel="0" collapsed="false">
      <c r="J764" s="13"/>
      <c r="K764" s="13"/>
      <c r="L764" s="13"/>
      <c r="M764" s="13"/>
      <c r="N764" s="13"/>
    </row>
    <row r="765" customFormat="false" ht="12.75" hidden="false" customHeight="true" outlineLevel="0" collapsed="false">
      <c r="J765" s="13"/>
      <c r="K765" s="13"/>
      <c r="L765" s="13"/>
      <c r="M765" s="13"/>
      <c r="N765" s="13"/>
    </row>
    <row r="766" customFormat="false" ht="12.75" hidden="false" customHeight="true" outlineLevel="0" collapsed="false">
      <c r="J766" s="13"/>
      <c r="K766" s="13"/>
      <c r="L766" s="13"/>
      <c r="M766" s="13"/>
      <c r="N766" s="13"/>
    </row>
    <row r="767" customFormat="false" ht="12.75" hidden="false" customHeight="true" outlineLevel="0" collapsed="false">
      <c r="J767" s="13"/>
      <c r="K767" s="13"/>
      <c r="L767" s="13"/>
      <c r="M767" s="13"/>
      <c r="N767" s="13"/>
    </row>
    <row r="768" customFormat="false" ht="12.75" hidden="false" customHeight="true" outlineLevel="0" collapsed="false">
      <c r="J768" s="13"/>
      <c r="K768" s="13"/>
      <c r="L768" s="13"/>
      <c r="M768" s="13"/>
      <c r="N768" s="13"/>
    </row>
    <row r="769" customFormat="false" ht="12.75" hidden="false" customHeight="true" outlineLevel="0" collapsed="false">
      <c r="J769" s="13"/>
      <c r="K769" s="13"/>
      <c r="L769" s="13"/>
      <c r="M769" s="13"/>
      <c r="N769" s="13"/>
    </row>
    <row r="770" customFormat="false" ht="12.75" hidden="false" customHeight="true" outlineLevel="0" collapsed="false">
      <c r="J770" s="13"/>
      <c r="K770" s="13"/>
      <c r="L770" s="13"/>
      <c r="M770" s="13"/>
      <c r="N770" s="13"/>
    </row>
    <row r="771" customFormat="false" ht="12.75" hidden="false" customHeight="true" outlineLevel="0" collapsed="false">
      <c r="J771" s="13"/>
      <c r="K771" s="13"/>
      <c r="L771" s="13"/>
      <c r="M771" s="13"/>
      <c r="N771" s="13"/>
    </row>
    <row r="772" customFormat="false" ht="12.75" hidden="false" customHeight="true" outlineLevel="0" collapsed="false">
      <c r="J772" s="13"/>
      <c r="K772" s="13"/>
      <c r="L772" s="13"/>
      <c r="M772" s="13"/>
      <c r="N772" s="13"/>
    </row>
    <row r="773" customFormat="false" ht="12.75" hidden="false" customHeight="true" outlineLevel="0" collapsed="false">
      <c r="J773" s="13"/>
      <c r="K773" s="13"/>
      <c r="L773" s="13"/>
      <c r="M773" s="13"/>
      <c r="N773" s="13"/>
    </row>
    <row r="774" customFormat="false" ht="12.75" hidden="false" customHeight="true" outlineLevel="0" collapsed="false">
      <c r="J774" s="13"/>
      <c r="K774" s="13"/>
      <c r="L774" s="13"/>
      <c r="M774" s="13"/>
      <c r="N774" s="13"/>
    </row>
    <row r="775" customFormat="false" ht="12.75" hidden="false" customHeight="true" outlineLevel="0" collapsed="false">
      <c r="J775" s="13"/>
      <c r="K775" s="13"/>
      <c r="L775" s="13"/>
      <c r="M775" s="13"/>
      <c r="N775" s="13"/>
    </row>
    <row r="776" customFormat="false" ht="12.75" hidden="false" customHeight="true" outlineLevel="0" collapsed="false">
      <c r="J776" s="13"/>
      <c r="K776" s="13"/>
      <c r="L776" s="13"/>
      <c r="M776" s="13"/>
      <c r="N776" s="13"/>
    </row>
    <row r="777" customFormat="false" ht="12.75" hidden="false" customHeight="true" outlineLevel="0" collapsed="false">
      <c r="J777" s="13"/>
      <c r="K777" s="13"/>
      <c r="L777" s="13"/>
      <c r="M777" s="13"/>
      <c r="N777" s="13"/>
    </row>
    <row r="778" customFormat="false" ht="12.75" hidden="false" customHeight="true" outlineLevel="0" collapsed="false">
      <c r="J778" s="13"/>
      <c r="K778" s="13"/>
      <c r="L778" s="13"/>
      <c r="M778" s="13"/>
      <c r="N778" s="13"/>
    </row>
    <row r="779" customFormat="false" ht="12.75" hidden="false" customHeight="true" outlineLevel="0" collapsed="false">
      <c r="J779" s="13"/>
      <c r="K779" s="13"/>
      <c r="L779" s="13"/>
      <c r="M779" s="13"/>
      <c r="N779" s="13"/>
    </row>
    <row r="780" customFormat="false" ht="12.75" hidden="false" customHeight="true" outlineLevel="0" collapsed="false">
      <c r="J780" s="13"/>
      <c r="K780" s="13"/>
      <c r="L780" s="13"/>
      <c r="M780" s="13"/>
      <c r="N780" s="13"/>
    </row>
    <row r="781" customFormat="false" ht="12.75" hidden="false" customHeight="true" outlineLevel="0" collapsed="false">
      <c r="J781" s="13"/>
      <c r="K781" s="13"/>
      <c r="L781" s="13"/>
      <c r="M781" s="13"/>
      <c r="N781" s="13"/>
    </row>
    <row r="782" customFormat="false" ht="12.75" hidden="false" customHeight="true" outlineLevel="0" collapsed="false">
      <c r="J782" s="13"/>
      <c r="K782" s="13"/>
      <c r="L782" s="13"/>
      <c r="M782" s="13"/>
      <c r="N782" s="13"/>
    </row>
    <row r="783" customFormat="false" ht="12.75" hidden="false" customHeight="true" outlineLevel="0" collapsed="false">
      <c r="J783" s="13"/>
      <c r="K783" s="13"/>
      <c r="L783" s="13"/>
      <c r="M783" s="13"/>
      <c r="N783" s="13"/>
    </row>
    <row r="784" customFormat="false" ht="12.75" hidden="false" customHeight="true" outlineLevel="0" collapsed="false">
      <c r="J784" s="13"/>
      <c r="K784" s="13"/>
      <c r="L784" s="13"/>
      <c r="M784" s="13"/>
      <c r="N784" s="13"/>
    </row>
    <row r="785" customFormat="false" ht="12.75" hidden="false" customHeight="true" outlineLevel="0" collapsed="false">
      <c r="J785" s="13"/>
      <c r="K785" s="13"/>
      <c r="L785" s="13"/>
      <c r="M785" s="13"/>
      <c r="N785" s="13"/>
    </row>
    <row r="786" customFormat="false" ht="12.75" hidden="false" customHeight="true" outlineLevel="0" collapsed="false">
      <c r="J786" s="13"/>
      <c r="K786" s="13"/>
      <c r="L786" s="13"/>
      <c r="M786" s="13"/>
      <c r="N786" s="13"/>
    </row>
    <row r="787" customFormat="false" ht="12.75" hidden="false" customHeight="true" outlineLevel="0" collapsed="false">
      <c r="J787" s="13"/>
      <c r="K787" s="13"/>
      <c r="L787" s="13"/>
      <c r="M787" s="13"/>
      <c r="N787" s="13"/>
    </row>
    <row r="788" customFormat="false" ht="12.75" hidden="false" customHeight="true" outlineLevel="0" collapsed="false">
      <c r="J788" s="13"/>
      <c r="K788" s="13"/>
      <c r="L788" s="13"/>
      <c r="M788" s="13"/>
      <c r="N788" s="13"/>
    </row>
    <row r="789" customFormat="false" ht="12.75" hidden="false" customHeight="true" outlineLevel="0" collapsed="false">
      <c r="J789" s="13"/>
      <c r="K789" s="13"/>
      <c r="L789" s="13"/>
      <c r="M789" s="13"/>
      <c r="N789" s="13"/>
    </row>
    <row r="790" customFormat="false" ht="12.75" hidden="false" customHeight="true" outlineLevel="0" collapsed="false">
      <c r="J790" s="13"/>
      <c r="K790" s="13"/>
      <c r="L790" s="13"/>
      <c r="M790" s="13"/>
      <c r="N790" s="13"/>
    </row>
    <row r="791" customFormat="false" ht="12.75" hidden="false" customHeight="true" outlineLevel="0" collapsed="false">
      <c r="J791" s="13"/>
      <c r="K791" s="13"/>
      <c r="L791" s="13"/>
      <c r="M791" s="13"/>
      <c r="N791" s="13"/>
    </row>
    <row r="792" customFormat="false" ht="12.75" hidden="false" customHeight="true" outlineLevel="0" collapsed="false">
      <c r="J792" s="13"/>
      <c r="K792" s="13"/>
      <c r="L792" s="13"/>
      <c r="M792" s="13"/>
      <c r="N792" s="13"/>
    </row>
    <row r="793" customFormat="false" ht="12.75" hidden="false" customHeight="true" outlineLevel="0" collapsed="false">
      <c r="J793" s="13"/>
      <c r="K793" s="13"/>
      <c r="L793" s="13"/>
      <c r="M793" s="13"/>
      <c r="N793" s="13"/>
    </row>
    <row r="794" customFormat="false" ht="12.75" hidden="false" customHeight="true" outlineLevel="0" collapsed="false">
      <c r="J794" s="13"/>
      <c r="K794" s="13"/>
      <c r="L794" s="13"/>
      <c r="M794" s="13"/>
      <c r="N794" s="13"/>
    </row>
    <row r="795" customFormat="false" ht="12.75" hidden="false" customHeight="true" outlineLevel="0" collapsed="false">
      <c r="J795" s="13"/>
      <c r="K795" s="13"/>
      <c r="L795" s="13"/>
      <c r="M795" s="13"/>
      <c r="N795" s="13"/>
    </row>
    <row r="796" customFormat="false" ht="12.75" hidden="false" customHeight="true" outlineLevel="0" collapsed="false">
      <c r="J796" s="13"/>
      <c r="K796" s="13"/>
      <c r="L796" s="13"/>
      <c r="M796" s="13"/>
      <c r="N796" s="13"/>
    </row>
    <row r="797" customFormat="false" ht="12.75" hidden="false" customHeight="true" outlineLevel="0" collapsed="false">
      <c r="J797" s="13"/>
      <c r="K797" s="13"/>
      <c r="L797" s="13"/>
      <c r="M797" s="13"/>
      <c r="N797" s="13"/>
    </row>
    <row r="798" customFormat="false" ht="12.75" hidden="false" customHeight="true" outlineLevel="0" collapsed="false">
      <c r="J798" s="13"/>
      <c r="K798" s="13"/>
      <c r="L798" s="13"/>
      <c r="M798" s="13"/>
      <c r="N798" s="13"/>
    </row>
    <row r="799" customFormat="false" ht="12.75" hidden="false" customHeight="true" outlineLevel="0" collapsed="false">
      <c r="J799" s="13"/>
      <c r="K799" s="13"/>
      <c r="L799" s="13"/>
      <c r="M799" s="13"/>
      <c r="N799" s="13"/>
    </row>
    <row r="800" customFormat="false" ht="12.75" hidden="false" customHeight="true" outlineLevel="0" collapsed="false">
      <c r="J800" s="13"/>
      <c r="K800" s="13"/>
      <c r="L800" s="13"/>
      <c r="M800" s="13"/>
      <c r="N800" s="13"/>
    </row>
    <row r="801" customFormat="false" ht="12.75" hidden="false" customHeight="true" outlineLevel="0" collapsed="false">
      <c r="J801" s="13"/>
      <c r="K801" s="13"/>
      <c r="L801" s="13"/>
      <c r="M801" s="13"/>
      <c r="N801" s="13"/>
    </row>
    <row r="802" customFormat="false" ht="12.75" hidden="false" customHeight="true" outlineLevel="0" collapsed="false">
      <c r="J802" s="13"/>
      <c r="K802" s="13"/>
      <c r="L802" s="13"/>
      <c r="M802" s="13"/>
      <c r="N802" s="13"/>
    </row>
    <row r="803" customFormat="false" ht="12.75" hidden="false" customHeight="true" outlineLevel="0" collapsed="false">
      <c r="J803" s="13"/>
      <c r="K803" s="13"/>
      <c r="L803" s="13"/>
      <c r="M803" s="13"/>
      <c r="N803" s="13"/>
    </row>
    <row r="804" customFormat="false" ht="12.75" hidden="false" customHeight="true" outlineLevel="0" collapsed="false">
      <c r="J804" s="13"/>
      <c r="K804" s="13"/>
      <c r="L804" s="13"/>
      <c r="M804" s="13"/>
      <c r="N804" s="13"/>
    </row>
    <row r="805" customFormat="false" ht="12.75" hidden="false" customHeight="true" outlineLevel="0" collapsed="false">
      <c r="J805" s="13"/>
      <c r="K805" s="13"/>
      <c r="L805" s="13"/>
      <c r="M805" s="13"/>
      <c r="N805" s="13"/>
    </row>
    <row r="806" customFormat="false" ht="12.75" hidden="false" customHeight="true" outlineLevel="0" collapsed="false">
      <c r="J806" s="13"/>
      <c r="K806" s="13"/>
      <c r="L806" s="13"/>
      <c r="M806" s="13"/>
      <c r="N806" s="13"/>
    </row>
    <row r="807" customFormat="false" ht="12.75" hidden="false" customHeight="true" outlineLevel="0" collapsed="false">
      <c r="J807" s="13"/>
      <c r="K807" s="13"/>
      <c r="L807" s="13"/>
      <c r="M807" s="13"/>
      <c r="N807" s="13"/>
    </row>
    <row r="808" customFormat="false" ht="12.75" hidden="false" customHeight="true" outlineLevel="0" collapsed="false">
      <c r="J808" s="13"/>
      <c r="K808" s="13"/>
      <c r="L808" s="13"/>
      <c r="M808" s="13"/>
      <c r="N808" s="13"/>
    </row>
    <row r="809" customFormat="false" ht="12.75" hidden="false" customHeight="true" outlineLevel="0" collapsed="false">
      <c r="J809" s="13"/>
      <c r="K809" s="13"/>
      <c r="L809" s="13"/>
      <c r="M809" s="13"/>
      <c r="N809" s="13"/>
    </row>
    <row r="810" customFormat="false" ht="12.75" hidden="false" customHeight="true" outlineLevel="0" collapsed="false">
      <c r="J810" s="13"/>
      <c r="K810" s="13"/>
      <c r="L810" s="13"/>
      <c r="M810" s="13"/>
      <c r="N810" s="13"/>
    </row>
    <row r="811" customFormat="false" ht="12.75" hidden="false" customHeight="true" outlineLevel="0" collapsed="false">
      <c r="J811" s="13"/>
      <c r="K811" s="13"/>
      <c r="L811" s="13"/>
      <c r="M811" s="13"/>
      <c r="N811" s="13"/>
    </row>
    <row r="812" customFormat="false" ht="12.75" hidden="false" customHeight="true" outlineLevel="0" collapsed="false">
      <c r="J812" s="13"/>
      <c r="K812" s="13"/>
      <c r="L812" s="13"/>
      <c r="M812" s="13"/>
      <c r="N812" s="13"/>
    </row>
    <row r="813" customFormat="false" ht="12.75" hidden="false" customHeight="true" outlineLevel="0" collapsed="false">
      <c r="J813" s="13"/>
      <c r="K813" s="13"/>
      <c r="L813" s="13"/>
      <c r="M813" s="13"/>
      <c r="N813" s="13"/>
    </row>
    <row r="814" customFormat="false" ht="12.75" hidden="false" customHeight="true" outlineLevel="0" collapsed="false">
      <c r="J814" s="13"/>
      <c r="K814" s="13"/>
      <c r="L814" s="13"/>
      <c r="M814" s="13"/>
      <c r="N814" s="13"/>
    </row>
    <row r="815" customFormat="false" ht="12.75" hidden="false" customHeight="true" outlineLevel="0" collapsed="false">
      <c r="J815" s="13"/>
      <c r="K815" s="13"/>
      <c r="L815" s="13"/>
      <c r="M815" s="13"/>
      <c r="N815" s="13"/>
    </row>
    <row r="816" customFormat="false" ht="12.75" hidden="false" customHeight="true" outlineLevel="0" collapsed="false">
      <c r="J816" s="13"/>
      <c r="K816" s="13"/>
      <c r="L816" s="13"/>
      <c r="M816" s="13"/>
      <c r="N816" s="13"/>
    </row>
    <row r="817" customFormat="false" ht="12.75" hidden="false" customHeight="true" outlineLevel="0" collapsed="false">
      <c r="J817" s="13"/>
      <c r="K817" s="13"/>
      <c r="L817" s="13"/>
      <c r="M817" s="13"/>
      <c r="N817" s="13"/>
    </row>
    <row r="818" customFormat="false" ht="12.75" hidden="false" customHeight="true" outlineLevel="0" collapsed="false">
      <c r="J818" s="13"/>
      <c r="K818" s="13"/>
      <c r="L818" s="13"/>
      <c r="M818" s="13"/>
      <c r="N818" s="13"/>
    </row>
    <row r="819" customFormat="false" ht="12.75" hidden="false" customHeight="true" outlineLevel="0" collapsed="false">
      <c r="J819" s="13"/>
      <c r="K819" s="13"/>
      <c r="L819" s="13"/>
      <c r="M819" s="13"/>
      <c r="N819" s="13"/>
    </row>
    <row r="820" customFormat="false" ht="12.75" hidden="false" customHeight="true" outlineLevel="0" collapsed="false">
      <c r="J820" s="13"/>
      <c r="K820" s="13"/>
      <c r="L820" s="13"/>
      <c r="M820" s="13"/>
      <c r="N820" s="13"/>
    </row>
    <row r="821" customFormat="false" ht="12.75" hidden="false" customHeight="true" outlineLevel="0" collapsed="false">
      <c r="J821" s="13"/>
      <c r="K821" s="13"/>
      <c r="L821" s="13"/>
      <c r="M821" s="13"/>
      <c r="N821" s="13"/>
    </row>
    <row r="822" customFormat="false" ht="12.75" hidden="false" customHeight="true" outlineLevel="0" collapsed="false">
      <c r="J822" s="13"/>
      <c r="K822" s="13"/>
      <c r="L822" s="13"/>
      <c r="M822" s="13"/>
      <c r="N822" s="13"/>
    </row>
    <row r="823" customFormat="false" ht="12.75" hidden="false" customHeight="true" outlineLevel="0" collapsed="false">
      <c r="J823" s="13"/>
      <c r="K823" s="13"/>
      <c r="L823" s="13"/>
      <c r="M823" s="13"/>
      <c r="N823" s="13"/>
    </row>
    <row r="824" customFormat="false" ht="12.75" hidden="false" customHeight="true" outlineLevel="0" collapsed="false">
      <c r="J824" s="13"/>
      <c r="K824" s="13"/>
      <c r="L824" s="13"/>
      <c r="M824" s="13"/>
      <c r="N824" s="13"/>
    </row>
    <row r="825" customFormat="false" ht="12.75" hidden="false" customHeight="true" outlineLevel="0" collapsed="false">
      <c r="J825" s="13"/>
      <c r="K825" s="13"/>
      <c r="L825" s="13"/>
      <c r="M825" s="13"/>
      <c r="N825" s="13"/>
    </row>
    <row r="826" customFormat="false" ht="12.75" hidden="false" customHeight="true" outlineLevel="0" collapsed="false">
      <c r="J826" s="13"/>
      <c r="K826" s="13"/>
      <c r="L826" s="13"/>
      <c r="M826" s="13"/>
      <c r="N826" s="13"/>
    </row>
    <row r="827" customFormat="false" ht="12.75" hidden="false" customHeight="true" outlineLevel="0" collapsed="false">
      <c r="J827" s="13"/>
      <c r="K827" s="13"/>
      <c r="L827" s="13"/>
      <c r="M827" s="13"/>
      <c r="N827" s="13"/>
    </row>
    <row r="828" customFormat="false" ht="12.75" hidden="false" customHeight="true" outlineLevel="0" collapsed="false">
      <c r="J828" s="13"/>
      <c r="K828" s="13"/>
      <c r="L828" s="13"/>
      <c r="M828" s="13"/>
      <c r="N828" s="13"/>
    </row>
    <row r="829" customFormat="false" ht="12.75" hidden="false" customHeight="true" outlineLevel="0" collapsed="false">
      <c r="J829" s="13"/>
      <c r="K829" s="13"/>
      <c r="L829" s="13"/>
      <c r="M829" s="13"/>
      <c r="N829" s="13"/>
    </row>
    <row r="830" customFormat="false" ht="12.75" hidden="false" customHeight="true" outlineLevel="0" collapsed="false">
      <c r="J830" s="13"/>
      <c r="K830" s="13"/>
      <c r="L830" s="13"/>
      <c r="M830" s="13"/>
      <c r="N830" s="13"/>
    </row>
    <row r="831" customFormat="false" ht="12.75" hidden="false" customHeight="true" outlineLevel="0" collapsed="false">
      <c r="J831" s="13"/>
      <c r="K831" s="13"/>
      <c r="L831" s="13"/>
      <c r="M831" s="13"/>
      <c r="N831" s="13"/>
    </row>
    <row r="832" customFormat="false" ht="12.75" hidden="false" customHeight="true" outlineLevel="0" collapsed="false">
      <c r="J832" s="13"/>
      <c r="K832" s="13"/>
      <c r="L832" s="13"/>
      <c r="M832" s="13"/>
      <c r="N832" s="13"/>
    </row>
    <row r="833" customFormat="false" ht="12.75" hidden="false" customHeight="true" outlineLevel="0" collapsed="false">
      <c r="J833" s="13"/>
      <c r="K833" s="13"/>
      <c r="L833" s="13"/>
      <c r="M833" s="13"/>
      <c r="N833" s="13"/>
    </row>
    <row r="834" customFormat="false" ht="12.75" hidden="false" customHeight="true" outlineLevel="0" collapsed="false">
      <c r="J834" s="13"/>
      <c r="K834" s="13"/>
      <c r="L834" s="13"/>
      <c r="M834" s="13"/>
      <c r="N834" s="13"/>
    </row>
    <row r="835" customFormat="false" ht="12.75" hidden="false" customHeight="true" outlineLevel="0" collapsed="false">
      <c r="J835" s="13"/>
      <c r="K835" s="13"/>
      <c r="L835" s="13"/>
      <c r="M835" s="13"/>
      <c r="N835" s="13"/>
    </row>
    <row r="836" customFormat="false" ht="12.75" hidden="false" customHeight="true" outlineLevel="0" collapsed="false">
      <c r="J836" s="13"/>
      <c r="K836" s="13"/>
      <c r="L836" s="13"/>
      <c r="M836" s="13"/>
      <c r="N836" s="13"/>
    </row>
    <row r="837" customFormat="false" ht="12.75" hidden="false" customHeight="true" outlineLevel="0" collapsed="false">
      <c r="J837" s="13"/>
      <c r="K837" s="13"/>
      <c r="L837" s="13"/>
      <c r="M837" s="13"/>
      <c r="N837" s="13"/>
    </row>
    <row r="838" customFormat="false" ht="12.75" hidden="false" customHeight="true" outlineLevel="0" collapsed="false">
      <c r="J838" s="13"/>
      <c r="K838" s="13"/>
      <c r="L838" s="13"/>
      <c r="M838" s="13"/>
      <c r="N838" s="13"/>
    </row>
    <row r="839" customFormat="false" ht="12.75" hidden="false" customHeight="true" outlineLevel="0" collapsed="false">
      <c r="J839" s="13"/>
      <c r="K839" s="13"/>
      <c r="L839" s="13"/>
      <c r="M839" s="13"/>
      <c r="N839" s="13"/>
    </row>
    <row r="840" customFormat="false" ht="12.75" hidden="false" customHeight="true" outlineLevel="0" collapsed="false">
      <c r="J840" s="13"/>
      <c r="K840" s="13"/>
      <c r="L840" s="13"/>
      <c r="M840" s="13"/>
      <c r="N840" s="13"/>
    </row>
    <row r="841" customFormat="false" ht="12.75" hidden="false" customHeight="true" outlineLevel="0" collapsed="false">
      <c r="J841" s="13"/>
      <c r="K841" s="13"/>
      <c r="L841" s="13"/>
      <c r="M841" s="13"/>
      <c r="N841" s="13"/>
    </row>
    <row r="842" customFormat="false" ht="12.75" hidden="false" customHeight="true" outlineLevel="0" collapsed="false">
      <c r="J842" s="13"/>
      <c r="K842" s="13"/>
      <c r="L842" s="13"/>
      <c r="M842" s="13"/>
      <c r="N842" s="13"/>
    </row>
    <row r="843" customFormat="false" ht="12.75" hidden="false" customHeight="true" outlineLevel="0" collapsed="false">
      <c r="J843" s="13"/>
      <c r="K843" s="13"/>
      <c r="L843" s="13"/>
      <c r="M843" s="13"/>
      <c r="N843" s="13"/>
    </row>
    <row r="844" customFormat="false" ht="12.75" hidden="false" customHeight="true" outlineLevel="0" collapsed="false">
      <c r="J844" s="13"/>
      <c r="K844" s="13"/>
      <c r="L844" s="13"/>
      <c r="M844" s="13"/>
      <c r="N844" s="13"/>
    </row>
    <row r="845" customFormat="false" ht="12.75" hidden="false" customHeight="true" outlineLevel="0" collapsed="false">
      <c r="J845" s="13"/>
      <c r="K845" s="13"/>
      <c r="L845" s="13"/>
      <c r="M845" s="13"/>
      <c r="N845" s="13"/>
    </row>
    <row r="846" customFormat="false" ht="12.75" hidden="false" customHeight="true" outlineLevel="0" collapsed="false">
      <c r="J846" s="13"/>
      <c r="K846" s="13"/>
      <c r="L846" s="13"/>
      <c r="M846" s="13"/>
      <c r="N846" s="13"/>
    </row>
    <row r="847" customFormat="false" ht="12.75" hidden="false" customHeight="true" outlineLevel="0" collapsed="false">
      <c r="J847" s="13"/>
      <c r="K847" s="13"/>
      <c r="L847" s="13"/>
      <c r="M847" s="13"/>
      <c r="N847" s="13"/>
    </row>
    <row r="848" customFormat="false" ht="12.75" hidden="false" customHeight="true" outlineLevel="0" collapsed="false">
      <c r="J848" s="13"/>
      <c r="K848" s="13"/>
      <c r="L848" s="13"/>
      <c r="M848" s="13"/>
      <c r="N848" s="13"/>
    </row>
    <row r="849" customFormat="false" ht="12.75" hidden="false" customHeight="true" outlineLevel="0" collapsed="false">
      <c r="J849" s="13"/>
      <c r="K849" s="13"/>
      <c r="L849" s="13"/>
      <c r="M849" s="13"/>
      <c r="N849" s="13"/>
    </row>
    <row r="850" customFormat="false" ht="12.75" hidden="false" customHeight="true" outlineLevel="0" collapsed="false">
      <c r="J850" s="13"/>
      <c r="K850" s="13"/>
      <c r="L850" s="13"/>
      <c r="M850" s="13"/>
      <c r="N850" s="13"/>
    </row>
    <row r="851" customFormat="false" ht="12.75" hidden="false" customHeight="true" outlineLevel="0" collapsed="false">
      <c r="J851" s="13"/>
      <c r="K851" s="13"/>
      <c r="L851" s="13"/>
      <c r="M851" s="13"/>
      <c r="N851" s="13"/>
    </row>
    <row r="852" customFormat="false" ht="12.75" hidden="false" customHeight="true" outlineLevel="0" collapsed="false">
      <c r="J852" s="13"/>
      <c r="K852" s="13"/>
      <c r="L852" s="13"/>
      <c r="M852" s="13"/>
      <c r="N852" s="13"/>
    </row>
    <row r="853" customFormat="false" ht="12.75" hidden="false" customHeight="true" outlineLevel="0" collapsed="false">
      <c r="J853" s="13"/>
      <c r="K853" s="13"/>
      <c r="L853" s="13"/>
      <c r="M853" s="13"/>
      <c r="N853" s="13"/>
    </row>
    <row r="854" customFormat="false" ht="12.75" hidden="false" customHeight="true" outlineLevel="0" collapsed="false">
      <c r="J854" s="13"/>
      <c r="K854" s="13"/>
      <c r="L854" s="13"/>
      <c r="M854" s="13"/>
      <c r="N854" s="13"/>
    </row>
    <row r="855" customFormat="false" ht="12.75" hidden="false" customHeight="true" outlineLevel="0" collapsed="false">
      <c r="J855" s="13"/>
      <c r="K855" s="13"/>
      <c r="L855" s="13"/>
      <c r="M855" s="13"/>
      <c r="N855" s="13"/>
    </row>
    <row r="856" customFormat="false" ht="12.75" hidden="false" customHeight="true" outlineLevel="0" collapsed="false">
      <c r="J856" s="13"/>
      <c r="K856" s="13"/>
      <c r="L856" s="13"/>
      <c r="M856" s="13"/>
      <c r="N856" s="13"/>
    </row>
    <row r="857" customFormat="false" ht="12.75" hidden="false" customHeight="true" outlineLevel="0" collapsed="false">
      <c r="J857" s="13"/>
      <c r="K857" s="13"/>
      <c r="L857" s="13"/>
      <c r="M857" s="13"/>
      <c r="N857" s="13"/>
    </row>
    <row r="858" customFormat="false" ht="12.75" hidden="false" customHeight="true" outlineLevel="0" collapsed="false">
      <c r="J858" s="13"/>
      <c r="K858" s="13"/>
      <c r="L858" s="13"/>
      <c r="M858" s="13"/>
      <c r="N858" s="13"/>
    </row>
    <row r="859" customFormat="false" ht="12.75" hidden="false" customHeight="true" outlineLevel="0" collapsed="false">
      <c r="J859" s="13"/>
      <c r="K859" s="13"/>
      <c r="L859" s="13"/>
      <c r="M859" s="13"/>
      <c r="N859" s="13"/>
    </row>
    <row r="860" customFormat="false" ht="12.75" hidden="false" customHeight="true" outlineLevel="0" collapsed="false">
      <c r="J860" s="13"/>
      <c r="K860" s="13"/>
      <c r="L860" s="13"/>
      <c r="M860" s="13"/>
      <c r="N860" s="13"/>
    </row>
    <row r="861" customFormat="false" ht="12.75" hidden="false" customHeight="true" outlineLevel="0" collapsed="false">
      <c r="J861" s="13"/>
      <c r="K861" s="13"/>
      <c r="L861" s="13"/>
      <c r="M861" s="13"/>
      <c r="N861" s="13"/>
    </row>
    <row r="862" customFormat="false" ht="12.75" hidden="false" customHeight="true" outlineLevel="0" collapsed="false">
      <c r="J862" s="13"/>
      <c r="K862" s="13"/>
      <c r="L862" s="13"/>
      <c r="M862" s="13"/>
      <c r="N862" s="13"/>
    </row>
    <row r="863" customFormat="false" ht="12.75" hidden="false" customHeight="true" outlineLevel="0" collapsed="false">
      <c r="J863" s="13"/>
      <c r="K863" s="13"/>
      <c r="L863" s="13"/>
      <c r="M863" s="13"/>
      <c r="N863" s="13"/>
    </row>
    <row r="864" customFormat="false" ht="12.75" hidden="false" customHeight="true" outlineLevel="0" collapsed="false">
      <c r="J864" s="13"/>
      <c r="K864" s="13"/>
      <c r="L864" s="13"/>
      <c r="M864" s="13"/>
      <c r="N864" s="13"/>
    </row>
    <row r="865" customFormat="false" ht="12.75" hidden="false" customHeight="true" outlineLevel="0" collapsed="false">
      <c r="J865" s="13"/>
      <c r="K865" s="13"/>
      <c r="L865" s="13"/>
      <c r="M865" s="13"/>
      <c r="N865" s="13"/>
    </row>
    <row r="866" customFormat="false" ht="12.75" hidden="false" customHeight="true" outlineLevel="0" collapsed="false">
      <c r="J866" s="13"/>
      <c r="K866" s="13"/>
      <c r="L866" s="13"/>
      <c r="M866" s="13"/>
      <c r="N866" s="13"/>
    </row>
    <row r="867" customFormat="false" ht="12.75" hidden="false" customHeight="true" outlineLevel="0" collapsed="false">
      <c r="J867" s="13"/>
      <c r="K867" s="13"/>
      <c r="L867" s="13"/>
      <c r="M867" s="13"/>
      <c r="N867" s="13"/>
    </row>
    <row r="868" customFormat="false" ht="12.75" hidden="false" customHeight="true" outlineLevel="0" collapsed="false">
      <c r="J868" s="13"/>
      <c r="K868" s="13"/>
      <c r="L868" s="13"/>
      <c r="M868" s="13"/>
      <c r="N868" s="13"/>
    </row>
    <row r="869" customFormat="false" ht="12.75" hidden="false" customHeight="true" outlineLevel="0" collapsed="false">
      <c r="J869" s="13"/>
      <c r="K869" s="13"/>
      <c r="L869" s="13"/>
      <c r="M869" s="13"/>
      <c r="N869" s="13"/>
    </row>
    <row r="870" customFormat="false" ht="12.75" hidden="false" customHeight="true" outlineLevel="0" collapsed="false">
      <c r="J870" s="13"/>
      <c r="K870" s="13"/>
      <c r="L870" s="13"/>
      <c r="M870" s="13"/>
      <c r="N870" s="13"/>
    </row>
    <row r="871" customFormat="false" ht="12.75" hidden="false" customHeight="true" outlineLevel="0" collapsed="false">
      <c r="J871" s="13"/>
      <c r="K871" s="13"/>
      <c r="L871" s="13"/>
      <c r="M871" s="13"/>
      <c r="N871" s="13"/>
    </row>
    <row r="872" customFormat="false" ht="12.75" hidden="false" customHeight="true" outlineLevel="0" collapsed="false">
      <c r="J872" s="13"/>
      <c r="K872" s="13"/>
      <c r="L872" s="13"/>
      <c r="M872" s="13"/>
      <c r="N872" s="13"/>
    </row>
    <row r="873" customFormat="false" ht="12.75" hidden="false" customHeight="true" outlineLevel="0" collapsed="false">
      <c r="J873" s="13"/>
      <c r="K873" s="13"/>
      <c r="L873" s="13"/>
      <c r="M873" s="13"/>
      <c r="N873" s="13"/>
    </row>
    <row r="874" customFormat="false" ht="12.75" hidden="false" customHeight="true" outlineLevel="0" collapsed="false">
      <c r="J874" s="13"/>
      <c r="K874" s="13"/>
      <c r="L874" s="13"/>
      <c r="M874" s="13"/>
      <c r="N874" s="13"/>
    </row>
    <row r="875" customFormat="false" ht="12.75" hidden="false" customHeight="true" outlineLevel="0" collapsed="false">
      <c r="J875" s="13"/>
      <c r="K875" s="13"/>
      <c r="L875" s="13"/>
      <c r="M875" s="13"/>
      <c r="N875" s="13"/>
    </row>
    <row r="876" customFormat="false" ht="12.75" hidden="false" customHeight="true" outlineLevel="0" collapsed="false">
      <c r="J876" s="13"/>
      <c r="K876" s="13"/>
      <c r="L876" s="13"/>
      <c r="M876" s="13"/>
      <c r="N876" s="13"/>
    </row>
    <row r="877" customFormat="false" ht="12.75" hidden="false" customHeight="true" outlineLevel="0" collapsed="false">
      <c r="J877" s="13"/>
      <c r="K877" s="13"/>
      <c r="L877" s="13"/>
      <c r="M877" s="13"/>
      <c r="N877" s="13"/>
    </row>
    <row r="878" customFormat="false" ht="12.75" hidden="false" customHeight="true" outlineLevel="0" collapsed="false">
      <c r="J878" s="13"/>
      <c r="K878" s="13"/>
      <c r="L878" s="13"/>
      <c r="M878" s="13"/>
      <c r="N878" s="13"/>
    </row>
    <row r="879" customFormat="false" ht="12.75" hidden="false" customHeight="true" outlineLevel="0" collapsed="false">
      <c r="J879" s="13"/>
      <c r="K879" s="13"/>
      <c r="L879" s="13"/>
      <c r="M879" s="13"/>
      <c r="N879" s="13"/>
    </row>
    <row r="880" customFormat="false" ht="12.75" hidden="false" customHeight="true" outlineLevel="0" collapsed="false">
      <c r="J880" s="13"/>
      <c r="K880" s="13"/>
      <c r="L880" s="13"/>
      <c r="M880" s="13"/>
      <c r="N880" s="13"/>
    </row>
    <row r="881" customFormat="false" ht="12.75" hidden="false" customHeight="true" outlineLevel="0" collapsed="false">
      <c r="J881" s="13"/>
      <c r="K881" s="13"/>
      <c r="L881" s="13"/>
      <c r="M881" s="13"/>
      <c r="N881" s="13"/>
    </row>
    <row r="882" customFormat="false" ht="12.75" hidden="false" customHeight="true" outlineLevel="0" collapsed="false">
      <c r="J882" s="13"/>
      <c r="K882" s="13"/>
      <c r="L882" s="13"/>
      <c r="M882" s="13"/>
      <c r="N882" s="13"/>
    </row>
    <row r="883" customFormat="false" ht="12.75" hidden="false" customHeight="true" outlineLevel="0" collapsed="false">
      <c r="J883" s="13"/>
      <c r="K883" s="13"/>
      <c r="L883" s="13"/>
      <c r="M883" s="13"/>
      <c r="N883" s="13"/>
    </row>
    <row r="884" customFormat="false" ht="12.75" hidden="false" customHeight="true" outlineLevel="0" collapsed="false">
      <c r="J884" s="13"/>
      <c r="K884" s="13"/>
      <c r="L884" s="13"/>
      <c r="M884" s="13"/>
      <c r="N884" s="13"/>
    </row>
    <row r="885" customFormat="false" ht="12.75" hidden="false" customHeight="true" outlineLevel="0" collapsed="false">
      <c r="J885" s="13"/>
      <c r="K885" s="13"/>
      <c r="L885" s="13"/>
      <c r="M885" s="13"/>
      <c r="N885" s="13"/>
    </row>
    <row r="886" customFormat="false" ht="12.75" hidden="false" customHeight="true" outlineLevel="0" collapsed="false">
      <c r="J886" s="13"/>
      <c r="K886" s="13"/>
      <c r="L886" s="13"/>
      <c r="M886" s="13"/>
      <c r="N886" s="13"/>
    </row>
    <row r="887" customFormat="false" ht="12.75" hidden="false" customHeight="true" outlineLevel="0" collapsed="false">
      <c r="J887" s="13"/>
      <c r="K887" s="13"/>
      <c r="L887" s="13"/>
      <c r="M887" s="13"/>
      <c r="N887" s="13"/>
    </row>
    <row r="888" customFormat="false" ht="12.75" hidden="false" customHeight="true" outlineLevel="0" collapsed="false">
      <c r="J888" s="13"/>
      <c r="K888" s="13"/>
      <c r="L888" s="13"/>
      <c r="M888" s="13"/>
      <c r="N888" s="13"/>
    </row>
    <row r="889" customFormat="false" ht="12.75" hidden="false" customHeight="true" outlineLevel="0" collapsed="false">
      <c r="J889" s="13"/>
      <c r="K889" s="13"/>
      <c r="L889" s="13"/>
      <c r="M889" s="13"/>
      <c r="N889" s="13"/>
    </row>
    <row r="890" customFormat="false" ht="12.75" hidden="false" customHeight="true" outlineLevel="0" collapsed="false">
      <c r="J890" s="13"/>
      <c r="K890" s="13"/>
      <c r="L890" s="13"/>
      <c r="M890" s="13"/>
      <c r="N890" s="13"/>
    </row>
    <row r="891" customFormat="false" ht="12.75" hidden="false" customHeight="true" outlineLevel="0" collapsed="false">
      <c r="J891" s="13"/>
      <c r="K891" s="13"/>
      <c r="L891" s="13"/>
      <c r="M891" s="13"/>
      <c r="N891" s="13"/>
    </row>
    <row r="892" customFormat="false" ht="12.75" hidden="false" customHeight="true" outlineLevel="0" collapsed="false">
      <c r="J892" s="13"/>
      <c r="K892" s="13"/>
      <c r="L892" s="13"/>
      <c r="M892" s="13"/>
      <c r="N892" s="13"/>
    </row>
    <row r="893" customFormat="false" ht="12.75" hidden="false" customHeight="true" outlineLevel="0" collapsed="false">
      <c r="J893" s="13"/>
      <c r="K893" s="13"/>
      <c r="L893" s="13"/>
      <c r="M893" s="13"/>
      <c r="N893" s="13"/>
    </row>
    <row r="894" customFormat="false" ht="12.75" hidden="false" customHeight="true" outlineLevel="0" collapsed="false">
      <c r="J894" s="13"/>
      <c r="K894" s="13"/>
      <c r="L894" s="13"/>
      <c r="M894" s="13"/>
      <c r="N894" s="13"/>
    </row>
    <row r="895" customFormat="false" ht="12.75" hidden="false" customHeight="true" outlineLevel="0" collapsed="false">
      <c r="J895" s="13"/>
      <c r="K895" s="13"/>
      <c r="L895" s="13"/>
      <c r="M895" s="13"/>
      <c r="N895" s="13"/>
    </row>
    <row r="896" customFormat="false" ht="12.75" hidden="false" customHeight="true" outlineLevel="0" collapsed="false">
      <c r="J896" s="13"/>
      <c r="K896" s="13"/>
      <c r="L896" s="13"/>
      <c r="M896" s="13"/>
      <c r="N896" s="13"/>
    </row>
    <row r="897" customFormat="false" ht="12.75" hidden="false" customHeight="true" outlineLevel="0" collapsed="false">
      <c r="J897" s="13"/>
      <c r="K897" s="13"/>
      <c r="L897" s="13"/>
      <c r="M897" s="13"/>
      <c r="N897" s="13"/>
    </row>
    <row r="898" customFormat="false" ht="12.75" hidden="false" customHeight="true" outlineLevel="0" collapsed="false">
      <c r="J898" s="13"/>
      <c r="K898" s="13"/>
      <c r="L898" s="13"/>
      <c r="M898" s="13"/>
      <c r="N898" s="13"/>
    </row>
    <row r="899" customFormat="false" ht="12.75" hidden="false" customHeight="true" outlineLevel="0" collapsed="false">
      <c r="J899" s="13"/>
      <c r="K899" s="13"/>
      <c r="L899" s="13"/>
      <c r="M899" s="13"/>
      <c r="N899" s="13"/>
    </row>
    <row r="900" customFormat="false" ht="12.75" hidden="false" customHeight="true" outlineLevel="0" collapsed="false">
      <c r="J900" s="13"/>
      <c r="K900" s="13"/>
      <c r="L900" s="13"/>
      <c r="M900" s="13"/>
      <c r="N900" s="13"/>
    </row>
    <row r="901" customFormat="false" ht="12.75" hidden="false" customHeight="true" outlineLevel="0" collapsed="false">
      <c r="J901" s="13"/>
      <c r="K901" s="13"/>
      <c r="L901" s="13"/>
      <c r="M901" s="13"/>
      <c r="N901" s="13"/>
    </row>
    <row r="902" customFormat="false" ht="12.75" hidden="false" customHeight="true" outlineLevel="0" collapsed="false">
      <c r="J902" s="13"/>
      <c r="K902" s="13"/>
      <c r="L902" s="13"/>
      <c r="M902" s="13"/>
      <c r="N902" s="13"/>
    </row>
    <row r="903" customFormat="false" ht="12.75" hidden="false" customHeight="true" outlineLevel="0" collapsed="false">
      <c r="J903" s="13"/>
      <c r="K903" s="13"/>
      <c r="L903" s="13"/>
      <c r="M903" s="13"/>
      <c r="N903" s="13"/>
    </row>
    <row r="904" customFormat="false" ht="12.75" hidden="false" customHeight="true" outlineLevel="0" collapsed="false">
      <c r="J904" s="13"/>
      <c r="K904" s="13"/>
      <c r="L904" s="13"/>
      <c r="M904" s="13"/>
      <c r="N904" s="13"/>
    </row>
    <row r="905" customFormat="false" ht="12.75" hidden="false" customHeight="true" outlineLevel="0" collapsed="false">
      <c r="J905" s="13"/>
      <c r="K905" s="13"/>
      <c r="L905" s="13"/>
      <c r="M905" s="13"/>
      <c r="N905" s="13"/>
    </row>
    <row r="906" customFormat="false" ht="12.75" hidden="false" customHeight="true" outlineLevel="0" collapsed="false">
      <c r="J906" s="13"/>
      <c r="K906" s="13"/>
      <c r="L906" s="13"/>
      <c r="M906" s="13"/>
      <c r="N906" s="13"/>
    </row>
    <row r="907" customFormat="false" ht="12.75" hidden="false" customHeight="true" outlineLevel="0" collapsed="false">
      <c r="J907" s="13"/>
      <c r="K907" s="13"/>
      <c r="L907" s="13"/>
      <c r="M907" s="13"/>
      <c r="N907" s="13"/>
    </row>
    <row r="908" customFormat="false" ht="12.75" hidden="false" customHeight="true" outlineLevel="0" collapsed="false">
      <c r="J908" s="13"/>
      <c r="K908" s="13"/>
      <c r="L908" s="13"/>
      <c r="M908" s="13"/>
      <c r="N908" s="13"/>
    </row>
    <row r="909" customFormat="false" ht="12.75" hidden="false" customHeight="true" outlineLevel="0" collapsed="false">
      <c r="J909" s="13"/>
      <c r="K909" s="13"/>
      <c r="L909" s="13"/>
      <c r="M909" s="13"/>
      <c r="N909" s="13"/>
    </row>
    <row r="910" customFormat="false" ht="12.75" hidden="false" customHeight="true" outlineLevel="0" collapsed="false">
      <c r="J910" s="13"/>
      <c r="K910" s="13"/>
      <c r="L910" s="13"/>
      <c r="M910" s="13"/>
      <c r="N910" s="13"/>
    </row>
    <row r="911" customFormat="false" ht="12.75" hidden="false" customHeight="true" outlineLevel="0" collapsed="false">
      <c r="J911" s="13"/>
      <c r="K911" s="13"/>
      <c r="L911" s="13"/>
      <c r="M911" s="13"/>
      <c r="N911" s="13"/>
    </row>
    <row r="912" customFormat="false" ht="12.75" hidden="false" customHeight="true" outlineLevel="0" collapsed="false">
      <c r="J912" s="13"/>
      <c r="K912" s="13"/>
      <c r="L912" s="13"/>
      <c r="M912" s="13"/>
      <c r="N912" s="13"/>
    </row>
    <row r="913" customFormat="false" ht="12.75" hidden="false" customHeight="true" outlineLevel="0" collapsed="false">
      <c r="J913" s="13"/>
      <c r="K913" s="13"/>
      <c r="L913" s="13"/>
      <c r="M913" s="13"/>
      <c r="N913" s="13"/>
    </row>
    <row r="914" customFormat="false" ht="12.75" hidden="false" customHeight="true" outlineLevel="0" collapsed="false">
      <c r="J914" s="13"/>
      <c r="K914" s="13"/>
      <c r="L914" s="13"/>
      <c r="M914" s="13"/>
      <c r="N914" s="13"/>
    </row>
    <row r="915" customFormat="false" ht="12.75" hidden="false" customHeight="true" outlineLevel="0" collapsed="false">
      <c r="J915" s="13"/>
      <c r="K915" s="13"/>
      <c r="L915" s="13"/>
      <c r="M915" s="13"/>
      <c r="N915" s="13"/>
    </row>
    <row r="916" customFormat="false" ht="12.75" hidden="false" customHeight="true" outlineLevel="0" collapsed="false">
      <c r="J916" s="13"/>
      <c r="K916" s="13"/>
      <c r="L916" s="13"/>
      <c r="M916" s="13"/>
      <c r="N916" s="13"/>
    </row>
    <row r="917" customFormat="false" ht="12.75" hidden="false" customHeight="true" outlineLevel="0" collapsed="false">
      <c r="J917" s="13"/>
      <c r="K917" s="13"/>
      <c r="L917" s="13"/>
      <c r="M917" s="13"/>
      <c r="N917" s="13"/>
    </row>
    <row r="918" customFormat="false" ht="12.75" hidden="false" customHeight="true" outlineLevel="0" collapsed="false">
      <c r="J918" s="13"/>
      <c r="K918" s="13"/>
      <c r="L918" s="13"/>
      <c r="M918" s="13"/>
      <c r="N918" s="13"/>
    </row>
    <row r="919" customFormat="false" ht="12.75" hidden="false" customHeight="true" outlineLevel="0" collapsed="false">
      <c r="J919" s="13"/>
      <c r="K919" s="13"/>
      <c r="L919" s="13"/>
      <c r="M919" s="13"/>
      <c r="N919" s="13"/>
    </row>
    <row r="920" customFormat="false" ht="12.75" hidden="false" customHeight="true" outlineLevel="0" collapsed="false">
      <c r="J920" s="13"/>
      <c r="K920" s="13"/>
      <c r="L920" s="13"/>
      <c r="M920" s="13"/>
      <c r="N920" s="13"/>
    </row>
    <row r="921" customFormat="false" ht="12.75" hidden="false" customHeight="true" outlineLevel="0" collapsed="false">
      <c r="J921" s="13"/>
      <c r="K921" s="13"/>
      <c r="L921" s="13"/>
      <c r="M921" s="13"/>
      <c r="N921" s="13"/>
    </row>
    <row r="922" customFormat="false" ht="12.75" hidden="false" customHeight="true" outlineLevel="0" collapsed="false">
      <c r="J922" s="13"/>
      <c r="K922" s="13"/>
      <c r="L922" s="13"/>
      <c r="M922" s="13"/>
      <c r="N922" s="13"/>
    </row>
    <row r="923" customFormat="false" ht="12.75" hidden="false" customHeight="true" outlineLevel="0" collapsed="false">
      <c r="J923" s="13"/>
      <c r="K923" s="13"/>
      <c r="L923" s="13"/>
      <c r="M923" s="13"/>
      <c r="N923" s="13"/>
    </row>
    <row r="924" customFormat="false" ht="12.75" hidden="false" customHeight="true" outlineLevel="0" collapsed="false">
      <c r="J924" s="13"/>
      <c r="K924" s="13"/>
      <c r="L924" s="13"/>
      <c r="M924" s="13"/>
      <c r="N924" s="13"/>
    </row>
    <row r="925" customFormat="false" ht="12.75" hidden="false" customHeight="true" outlineLevel="0" collapsed="false">
      <c r="J925" s="13"/>
      <c r="K925" s="13"/>
      <c r="L925" s="13"/>
      <c r="M925" s="13"/>
      <c r="N925" s="13"/>
    </row>
    <row r="926" customFormat="false" ht="12.75" hidden="false" customHeight="true" outlineLevel="0" collapsed="false">
      <c r="J926" s="13"/>
      <c r="K926" s="13"/>
      <c r="L926" s="13"/>
      <c r="M926" s="13"/>
      <c r="N926" s="13"/>
    </row>
    <row r="927" customFormat="false" ht="12.75" hidden="false" customHeight="true" outlineLevel="0" collapsed="false">
      <c r="J927" s="13"/>
      <c r="K927" s="13"/>
      <c r="L927" s="13"/>
      <c r="M927" s="13"/>
      <c r="N927" s="13"/>
    </row>
    <row r="928" customFormat="false" ht="12.75" hidden="false" customHeight="true" outlineLevel="0" collapsed="false">
      <c r="J928" s="13"/>
      <c r="K928" s="13"/>
      <c r="L928" s="13"/>
      <c r="M928" s="13"/>
      <c r="N928" s="13"/>
    </row>
    <row r="929" customFormat="false" ht="12.75" hidden="false" customHeight="true" outlineLevel="0" collapsed="false">
      <c r="J929" s="13"/>
      <c r="K929" s="13"/>
      <c r="L929" s="13"/>
      <c r="M929" s="13"/>
      <c r="N929" s="13"/>
    </row>
    <row r="930" customFormat="false" ht="12.75" hidden="false" customHeight="true" outlineLevel="0" collapsed="false">
      <c r="J930" s="13"/>
      <c r="K930" s="13"/>
      <c r="L930" s="13"/>
      <c r="M930" s="13"/>
      <c r="N930" s="13"/>
    </row>
    <row r="931" customFormat="false" ht="12.75" hidden="false" customHeight="true" outlineLevel="0" collapsed="false">
      <c r="J931" s="13"/>
      <c r="K931" s="13"/>
      <c r="L931" s="13"/>
      <c r="M931" s="13"/>
      <c r="N931" s="13"/>
    </row>
    <row r="932" customFormat="false" ht="12.75" hidden="false" customHeight="true" outlineLevel="0" collapsed="false">
      <c r="J932" s="13"/>
      <c r="K932" s="13"/>
      <c r="L932" s="13"/>
      <c r="M932" s="13"/>
      <c r="N932" s="13"/>
    </row>
    <row r="933" customFormat="false" ht="12.75" hidden="false" customHeight="true" outlineLevel="0" collapsed="false">
      <c r="J933" s="13"/>
      <c r="K933" s="13"/>
      <c r="L933" s="13"/>
      <c r="M933" s="13"/>
      <c r="N933" s="13"/>
    </row>
    <row r="934" customFormat="false" ht="12.75" hidden="false" customHeight="true" outlineLevel="0" collapsed="false">
      <c r="J934" s="13"/>
      <c r="K934" s="13"/>
      <c r="L934" s="13"/>
      <c r="M934" s="13"/>
      <c r="N934" s="13"/>
    </row>
    <row r="935" customFormat="false" ht="12.75" hidden="false" customHeight="true" outlineLevel="0" collapsed="false">
      <c r="J935" s="13"/>
      <c r="K935" s="13"/>
      <c r="L935" s="13"/>
      <c r="M935" s="13"/>
      <c r="N935" s="13"/>
    </row>
    <row r="936" customFormat="false" ht="12.75" hidden="false" customHeight="true" outlineLevel="0" collapsed="false">
      <c r="J936" s="13"/>
      <c r="K936" s="13"/>
      <c r="L936" s="13"/>
      <c r="M936" s="13"/>
      <c r="N936" s="13"/>
    </row>
    <row r="937" customFormat="false" ht="12.75" hidden="false" customHeight="true" outlineLevel="0" collapsed="false">
      <c r="J937" s="13"/>
      <c r="K937" s="13"/>
      <c r="L937" s="13"/>
      <c r="M937" s="13"/>
      <c r="N937" s="13"/>
    </row>
    <row r="938" customFormat="false" ht="12.75" hidden="false" customHeight="true" outlineLevel="0" collapsed="false">
      <c r="J938" s="13"/>
      <c r="K938" s="13"/>
      <c r="L938" s="13"/>
      <c r="M938" s="13"/>
      <c r="N938" s="13"/>
    </row>
    <row r="939" customFormat="false" ht="12.75" hidden="false" customHeight="true" outlineLevel="0" collapsed="false">
      <c r="J939" s="13"/>
      <c r="K939" s="13"/>
      <c r="L939" s="13"/>
      <c r="M939" s="13"/>
      <c r="N939" s="13"/>
    </row>
    <row r="940" customFormat="false" ht="12.75" hidden="false" customHeight="true" outlineLevel="0" collapsed="false">
      <c r="J940" s="13"/>
      <c r="K940" s="13"/>
      <c r="L940" s="13"/>
      <c r="M940" s="13"/>
      <c r="N940" s="13"/>
    </row>
    <row r="941" customFormat="false" ht="12.75" hidden="false" customHeight="true" outlineLevel="0" collapsed="false">
      <c r="J941" s="13"/>
      <c r="K941" s="13"/>
      <c r="L941" s="13"/>
      <c r="M941" s="13"/>
      <c r="N941" s="13"/>
    </row>
    <row r="942" customFormat="false" ht="12.75" hidden="false" customHeight="true" outlineLevel="0" collapsed="false">
      <c r="J942" s="13"/>
      <c r="K942" s="13"/>
      <c r="L942" s="13"/>
      <c r="M942" s="13"/>
      <c r="N942" s="13"/>
    </row>
    <row r="943" customFormat="false" ht="12.75" hidden="false" customHeight="true" outlineLevel="0" collapsed="false">
      <c r="J943" s="13"/>
      <c r="K943" s="13"/>
      <c r="L943" s="13"/>
      <c r="M943" s="13"/>
      <c r="N943" s="13"/>
    </row>
    <row r="944" customFormat="false" ht="12.75" hidden="false" customHeight="true" outlineLevel="0" collapsed="false">
      <c r="J944" s="13"/>
      <c r="K944" s="13"/>
      <c r="L944" s="13"/>
      <c r="M944" s="13"/>
      <c r="N944" s="1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2026-07-16T14:46:10Z</dcterms:created>
  <dc:creator>openpyxl</dc:creator>
  <dc:description/>
  <dc:language>en-US</dc:language>
  <cp:lastModifiedBy>Fyodor Konovalchuk</cp:lastModifiedBy>
  <dcterms:modified xsi:type="dcterms:W3CDTF">2026-07-16T14:46:26Z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